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911"/>
  <workbookPr/>
  <mc:AlternateContent xmlns:mc="http://schemas.openxmlformats.org/markup-compatibility/2006">
    <mc:Choice Requires="x15">
      <x15ac:absPath xmlns:x15ac="http://schemas.microsoft.com/office/spreadsheetml/2010/11/ac" url="/Users/mariaaruachanelias/Desktop/"/>
    </mc:Choice>
  </mc:AlternateContent>
  <xr:revisionPtr revIDLastSave="0" documentId="13_ncr:1_{FFA524DA-B86E-C745-A49F-0EDC5650E290}" xr6:coauthVersionLast="47" xr6:coauthVersionMax="47" xr10:uidLastSave="{00000000-0000-0000-0000-000000000000}"/>
  <bookViews>
    <workbookView xWindow="380" yWindow="2820" windowWidth="28800" windowHeight="16460" activeTab="1" xr2:uid="{00000000-000D-0000-FFFF-FFFF00000000}"/>
  </bookViews>
  <sheets>
    <sheet name="INSTRUCTIVO" sheetId="3" r:id="rId1"/>
    <sheet name="NORMOGRAMA" sheetId="1" r:id="rId2"/>
    <sheet name="Hoja2" sheetId="2" state="hidden" r:id="rId3"/>
    <sheet name="Hoja1" sheetId="4" state="hidden" r:id="rId4"/>
  </sheets>
  <definedNames>
    <definedName name="_xlnm._FilterDatabase" localSheetId="1" hidden="1">NORMOGRAMA!$A$3:$L$3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27" i="1" l="1"/>
  <c r="C128" i="1"/>
  <c r="F129" i="1"/>
  <c r="C129" i="1"/>
  <c r="C154" i="1"/>
  <c r="F145" i="1"/>
  <c r="C145" i="1"/>
  <c r="C6" i="1"/>
  <c r="F135" i="1"/>
  <c r="C87" i="1"/>
  <c r="F68" i="1"/>
  <c r="C68" i="1"/>
  <c r="C36" i="1"/>
  <c r="C24" i="1"/>
  <c r="C22" i="1"/>
  <c r="C16" i="1"/>
  <c r="C15" i="1"/>
  <c r="C14" i="1"/>
  <c r="C10" i="1"/>
  <c r="C115" i="1"/>
  <c r="F62" i="1"/>
  <c r="C7" i="1"/>
  <c r="F134" i="1"/>
  <c r="C134" i="1"/>
  <c r="F130" i="1"/>
  <c r="C130" i="1"/>
  <c r="F125" i="1"/>
  <c r="F124" i="1"/>
  <c r="C124" i="1"/>
  <c r="C85" i="1"/>
  <c r="C67" i="1"/>
  <c r="F163" i="1"/>
  <c r="C177" i="1"/>
  <c r="F158" i="1"/>
  <c r="F152" i="1"/>
  <c r="C152" i="1"/>
  <c r="F111" i="1"/>
  <c r="F110" i="1"/>
  <c r="F108" i="1"/>
  <c r="F98" i="1"/>
  <c r="F21" i="1"/>
  <c r="F18" i="1"/>
  <c r="F17" i="1"/>
  <c r="F5" i="1"/>
  <c r="F4" i="1"/>
  <c r="C159" i="1"/>
  <c r="C158" i="1"/>
  <c r="C17" i="1"/>
  <c r="C18" i="1"/>
  <c r="C21" i="1"/>
  <c r="C77" i="1"/>
  <c r="C4" i="1"/>
  <c r="C5"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author>
  </authors>
  <commentList>
    <comment ref="J4" authorId="0" shapeId="0" xr:uid="{4F9E9564-7C76-495C-9A1A-E840D9F311A7}">
      <text>
        <r>
          <rPr>
            <b/>
            <sz val="9"/>
            <color rgb="FF000000"/>
            <rFont val="Tahoma"/>
            <family val="2"/>
          </rPr>
          <t>ADMIN:</t>
        </r>
        <r>
          <rPr>
            <sz val="9"/>
            <color rgb="FF000000"/>
            <rFont val="Tahoma"/>
            <family val="2"/>
          </rPr>
          <t xml:space="preserve">
</t>
        </r>
        <r>
          <rPr>
            <sz val="9"/>
            <color rgb="FF000000"/>
            <rFont val="Tahoma"/>
            <family val="2"/>
          </rPr>
          <t>por favor quitar las listas desplegables ya que estas celdas van vacias</t>
        </r>
      </text>
    </comment>
  </commentList>
</comments>
</file>

<file path=xl/sharedStrings.xml><?xml version="1.0" encoding="utf-8"?>
<sst xmlns="http://schemas.openxmlformats.org/spreadsheetml/2006/main" count="1423" uniqueCount="565">
  <si>
    <t>JERARQUIA DE LA NORMA</t>
  </si>
  <si>
    <t>NUMERO/FECHA</t>
  </si>
  <si>
    <t>TITULO</t>
  </si>
  <si>
    <t>AUTORIDAD QUE LA EXPIDE</t>
  </si>
  <si>
    <t>ARTICULOS  APLICABLES</t>
  </si>
  <si>
    <t>DESCRIPCION DEL REQUSITO/APLICACIÓN ESPECIFICA</t>
  </si>
  <si>
    <t>PROCESO AL QUE APLICA</t>
  </si>
  <si>
    <t>SUBSISTEMA SIG-MIPG</t>
  </si>
  <si>
    <t>OBSERVACIONES</t>
  </si>
  <si>
    <t>VERSION 3.0</t>
  </si>
  <si>
    <t xml:space="preserve">   CÓDIGO: APGDOSGEFO08</t>
  </si>
  <si>
    <t>CONSTITUCION POLITICA</t>
  </si>
  <si>
    <t>LEY</t>
  </si>
  <si>
    <t>DECRETO</t>
  </si>
  <si>
    <t>DIRECCIONAMIENTO ESTRATEGICO</t>
  </si>
  <si>
    <t>CALIDAD (SGC)</t>
  </si>
  <si>
    <t xml:space="preserve">CUMPLE </t>
  </si>
  <si>
    <t>DECRETO-LEY</t>
  </si>
  <si>
    <t>GESTIÓN DE SERVICIO DE SALUD</t>
  </si>
  <si>
    <t>SG-SST</t>
  </si>
  <si>
    <t>NO CUMPLE</t>
  </si>
  <si>
    <t>RESOLUCIÓN</t>
  </si>
  <si>
    <t>GESTIÓN DE PRESTACIONES ECONOMICAS</t>
  </si>
  <si>
    <t>AMBIENTAL (SGA)</t>
  </si>
  <si>
    <t>DIRECTIVA PRESIDENCIAL</t>
  </si>
  <si>
    <t>ATENCIÓN AL CIUDADANO</t>
  </si>
  <si>
    <t>SG-SI</t>
  </si>
  <si>
    <t xml:space="preserve">DIRECTIVA </t>
  </si>
  <si>
    <t>GESTIÓN DE BIENES TRANSFERIDOS</t>
  </si>
  <si>
    <t>MIPG</t>
  </si>
  <si>
    <t>POLITICA</t>
  </si>
  <si>
    <t>GESTIÓN TALENTO HUMANO</t>
  </si>
  <si>
    <t>CALIDAD Y MIPG</t>
  </si>
  <si>
    <t xml:space="preserve">CIRCULAR </t>
  </si>
  <si>
    <t>GESTIÓN DE SERVICIOS ADMINISTRATIVOS</t>
  </si>
  <si>
    <t>TODOS</t>
  </si>
  <si>
    <t>CIRCULAR EXTERNA</t>
  </si>
  <si>
    <t>GESTIÓN RECURSOS FINANCIEROS</t>
  </si>
  <si>
    <t>ORDENANZA</t>
  </si>
  <si>
    <t>GESTIÓN COBRO</t>
  </si>
  <si>
    <t>SENTENCIA</t>
  </si>
  <si>
    <t>GESTIÓN DOCUMENTAL</t>
  </si>
  <si>
    <t>CONCEPTO</t>
  </si>
  <si>
    <t>GESTIÓN TICS</t>
  </si>
  <si>
    <t>CONPES</t>
  </si>
  <si>
    <t>ASISTENCIA JURIDICA</t>
  </si>
  <si>
    <t>ACUERDO</t>
  </si>
  <si>
    <t>MEDICIÓN Y MEJORA</t>
  </si>
  <si>
    <t>ACTO ADMINISTRATIVO</t>
  </si>
  <si>
    <t>SEGUIMIENTO Y EVALUACIÓN INDEPENDIENTE</t>
  </si>
  <si>
    <t>NOTA EXTERNA</t>
  </si>
  <si>
    <t>TODOS LOS PROCESOS</t>
  </si>
  <si>
    <t>NORMA TECNICA</t>
  </si>
  <si>
    <t>GUIA</t>
  </si>
  <si>
    <t>INSTRUCTIVO</t>
  </si>
  <si>
    <t>OTRO(A)</t>
  </si>
  <si>
    <t>DILIGENCIAMIENTO NORMOGRAMA</t>
  </si>
  <si>
    <t>Seleccione de la lista desplegable la jerarquia de la normatividad a diligenciar</t>
  </si>
  <si>
    <t>Diligencie numero y fecha de expedicion de la norma</t>
  </si>
  <si>
    <t>Indique el titulo de la norma con que aparece en el buscador normativo, por favor no abrevie</t>
  </si>
  <si>
    <t>Indique que entidad (ministerio, presidencia, secretaria , alcaldia, entidad etc) expide la norma</t>
  </si>
  <si>
    <t>Diligencie unicamente los articulos que apliquen especificamente a la entidad</t>
  </si>
  <si>
    <t xml:space="preserve">Señale brevemente el requisito que aplica a la entidad </t>
  </si>
  <si>
    <t>Seleccione de la lista al proceso al cual aplica esta norma, si aplica en su totalidad a la gestion del FPS-FNC, indique Todos los procesos.</t>
  </si>
  <si>
    <t>Elegir de la lista desplegable al Subsistema al cual esta relacionada cada norma</t>
  </si>
  <si>
    <t>FECHA de ACTUALIZACIÓN:DICIEMBRE 1 de 2020</t>
  </si>
  <si>
    <t xml:space="preserve">PAGINA 1 de 1 </t>
  </si>
  <si>
    <t>JERARQUIA de LA NORMA</t>
  </si>
  <si>
    <t>NUMERO DE FECHA</t>
  </si>
  <si>
    <t>SISTEMA INTEGRADO de GESTIÓN 
FORMATO LISTADO MAESTRO DE DOCUMENTOS EXTERNOS - NORMOGRAMA INSTITUCIONAL</t>
  </si>
  <si>
    <t>CALIDAD SGC</t>
  </si>
  <si>
    <t>AMBIENTAL SGA</t>
  </si>
  <si>
    <t>EVALUACION  DEL CUMPLIMIENTO LEGAL AMBIENTAL</t>
  </si>
  <si>
    <t>Seleccione según evidencia si la entidad esta actualmente cumpliendo esta normativa ambiental</t>
  </si>
  <si>
    <t>EVIDENCIA DEL CUMPLIMIENTO LEGAL AMBIENTAL</t>
  </si>
  <si>
    <t>Indique por medio de que proceso, procedimiento, documento, actividad, etc, la entidad esta dando cumplimiento a la normativa ambiental. Si la entidad esta en implementacion del requisito para cumplimiento, por favor indique la accion que se esta llevando a cabo o la que se planifica para dar cumplimiento.</t>
  </si>
  <si>
    <t>Si es necesario indique informacion adicional que el proceso crea pertinente frente al cumplimiento de cada requisito legal ambiental.</t>
  </si>
  <si>
    <t>PERIODICIDAD DE LA EVALUACION DEL CUMPLIMIENTO LEGAL AMBIENTAL</t>
  </si>
  <si>
    <t>Se debe colocar la periodicidad en la cual se va evaluar el cumplimiento de la normatividad legal ambiental</t>
  </si>
  <si>
    <t>666 DEL 28 DE ABRIL DE 2022</t>
  </si>
  <si>
    <t>701 DEL 11 DE ABRIL DE 2022</t>
  </si>
  <si>
    <t>616 DEL 25 DE ABRIL DE 2022</t>
  </si>
  <si>
    <t>Por el cual se modifican los artículos 2.1.1.3, 2.1.3.11, 2.1.7.7, 2.1.7.8 Y se sustituye el Titulo 5 de la Parte 1 del Libro 2 del Decreto 780 de 2016, en el sentido de incorporar la contribución solidaria como mecanismo de afiliación al Régimen Subsidiado del Sistema General de Seguridad Social en Salud y se dictan otras disposiciones</t>
  </si>
  <si>
    <t>2461 DEL 23 DE DICIEMBRE DE 2020</t>
  </si>
  <si>
    <t>Por la cual se determina el reconocimiento de las pruebas de búsqueda, tamizaje y diagnóstico de SARs CoV2(COVID-19) realizadas entre el 17 de marzo y el 25 de agosto de 2020, se fija el monto por ES y demás EOC por dicho concepto, se dictan otras disposiciones</t>
  </si>
  <si>
    <t>2238 DEL 01 DE DICIEMBRE DE 2020</t>
  </si>
  <si>
    <t>Por la cual se actualiza la Clasificación Única de Procedimientos en Salud - CUPS</t>
  </si>
  <si>
    <t>042 DE 25 DE AGOSTO DE 2020</t>
  </si>
  <si>
    <t xml:space="preserve">Por la cual se reglamenta la rendicióńn electrónica de la cuenta, los informes y otra informacióńn que realizan los sujetos de vigilancia y control fiscal a la Contralorría General de la República a través del Sistema de Rendición Electrónico de la Cuenta e Informes y Otra Información (SIRECI) </t>
  </si>
  <si>
    <t>2421 DEL 21 DE DICIEMBRE DE 2020</t>
  </si>
  <si>
    <t>Por la cual se modifican los artículos 2 y 4 y los anexos técnicos 2,3,4 y 5 de la resolución 2388 de 2016</t>
  </si>
  <si>
    <t>2481 DEL 24 DE DICIEMBRE DE 2020</t>
  </si>
  <si>
    <t>Por la cual se actualizan integralmente los servicios y tecnologías de salud financiados con recursos de la Unidad de Pago por Capitación (IPC)</t>
  </si>
  <si>
    <t>2503 DEL 28 DE DICIEMBRE DE 2020</t>
  </si>
  <si>
    <t>Por la cual se fija el valor de la Unidad de Pago por Capitación - IPC - para financiar los servicios y tecnologías de salud de los Regímenes Contributivo y Subsidiado para la vigencia 2021 y se dictan otras disposiciones</t>
  </si>
  <si>
    <t>2460 DEL 23 DE DICIEMBRE DE 2020</t>
  </si>
  <si>
    <t>Por medio de la cual se modifican los artículos 11 y 20 de la Resolución 1545 de 2019, en cuanto al plazo para el desarrollo de las mesas de saneamiento de aportes patronales y el reporte consolidado de ejecución final de recursos de aportes patronales</t>
  </si>
  <si>
    <t>044 DE 10 DE AGOSTO DE 2018</t>
  </si>
  <si>
    <t>349 DE 17 DE SEPTIEMBRE DE 2018</t>
  </si>
  <si>
    <t>2454 DE 21 DE DICIEMBRE DE 2020</t>
  </si>
  <si>
    <t>POR LA CUAL SE ADOPTA LA METODOLOGÍA PARA EL AJUSTE DEL PRESUPUESTO MÁXIMO FIJADO A LAS ENTIDADES PROMOTORAS DE SALUD DE LOS REGIMENES CONTRIBUTIVO Y SUBSIDIARIO Y DEMÁS ENTIDADES OBLIGADAS A COMPENSAR PARA LA VIGENCIA 2020</t>
  </si>
  <si>
    <t>2459 DE 22 DE DICIEMBRE DE 2020</t>
  </si>
  <si>
    <t>POR LA CUAL SE FIJA EL VALOR A GIRAR PRODUCTO DEL AJUSTE AL PRESUPUESTO MÁXIMO  DE LA VIGENCIA 2020 DE ALGUNAS ENTIDADES PROMOTORAS DE SALUD DE LOS RÉGIMENES CONTRIBUTIVO Y SUBSIDIADO.</t>
  </si>
  <si>
    <t>2481 DE 24 DE DICIEMBRE DE 2020</t>
  </si>
  <si>
    <t>0767 DE 24 DE JULIO DE 2020</t>
  </si>
  <si>
    <t xml:space="preserve">Por la cual se regula el trámite de la intervención funcional en la Contraloría General de la República y se dictan otras disposiciones. </t>
  </si>
  <si>
    <t>2893 DE 30 DE DICIEMBRE DE 2020</t>
  </si>
  <si>
    <t xml:space="preserve">“Por la cual se expiden los lineamientos para estandarizar ventanillas únicas, portales específicos de programas transversales, sedes electrónicas, trámites, OPAs y consultas de acceso a información pública, así como en relación con la integración al Portal Único del Estado Colombiano, y se dictan otras disposiciones” </t>
  </si>
  <si>
    <t>1519 DE 24 DE AGOSTO DE 2020</t>
  </si>
  <si>
    <t xml:space="preserve">“Por la cual se definen los estándares y directrices para publicar la información señalada en la Ley 1712 del 2014 y se definen los requisitos materia de acceso a la información pública, accesibilidad web, seguridad digital, y datos abiertos” </t>
  </si>
  <si>
    <t>1620 DE 14 DE SEPTIEMBRE DE 2020</t>
  </si>
  <si>
    <t>POR LA CUAL SE MODIFICAN LOS ARTÍCULOS 7 Y 9 Y SE SUSTITUYE EL ANEXO TÉCNICO DE LA RESOLUCIÓN 3339 DE 2019 QUE ESTABLECE E IMPLEMENTA EL MECANISMO DE CÁLCULO Y DISTRIBUCIÓN DE LOS RECURSOS DE LA UPC PARA LAS EPS Y DEMÁS EOC, EN LOS CANCERES PRIORIZADOS</t>
  </si>
  <si>
    <t>0129 DE 28 DE FEBRERO DE 2021</t>
  </si>
  <si>
    <t>POR LA CUAL SE ADOPTAN LAS HERRAMIENTAS PARA EL REPORTE DE INFORMACIÓN DE LA POBLACIÓN QUE SERA PRIORIZADA EN LAS ETAPAS 1 Y 2 DE LA FASE 1 DEL PLAN NACIONAL DE VACUNACIÓN CONTRA LA COVID-19 Y SE DICTAN OTRAS DISPOSICIONES</t>
  </si>
  <si>
    <t>0197 DE 22 DE FEBRERO DE 2021</t>
  </si>
  <si>
    <t>POR LA CUAL SE ADOPTAN LOS LÍNEAMIENTOS TÉCNICOS Y OPERATIVOS PARA LA VACUNACIÓN CONTRA EL COVID-19</t>
  </si>
  <si>
    <t>00200 DE 23 DE FEBRERO DE 2021</t>
  </si>
  <si>
    <t>POR LA CUAL SE ESTABLECEN DISPOSICIONES PARA EL USO Y MANEJO DE LAS PRUEBAS DE LABORATORIO UTILIZADAS EN EL PUNTO  ATENCIÓN DEL PACIENTE (POINT-OF.CARE-TESTING), DENTRO DE LA PRESTACIÓN INTEGRAL DE SERVICIOS DE SALUD</t>
  </si>
  <si>
    <t>00202 DE 23 DE FEBRERO DE 2021</t>
  </si>
  <si>
    <t>POR LA CUAL SE MODIFICA EL ARTÍCULO 10 DE LA RESOLUCIÓN 4505 DE 2012 Y SE SUSTITUYE SU ANEXO TÉCNICO CON EL PROPOSITO DE AJUSTARLO A LA CAPTACIÓN Y REGISTRO DE INFORMACIÓN RELACIONADA CON LAS INTERVENCIONES INDIVIDUALES DE LA RUTA INTEGRAL DE ATENCIÓN PARA LA PROMOCIÓN Y MANTENIMIENTO DE LA SALUD Y LA RUTA INTEGRAL DE ATENCIÓN EN SALUD PARA LA POBLACIÓN MATERNO PERINATAL</t>
  </si>
  <si>
    <t>0504 DE 29 DE ABRIL DE 2021</t>
  </si>
  <si>
    <t>POR LA CUAL SE MODIFICA EL ARTÍCULO 18 DE LA RESOLUCIÓN 3342 DE 2021</t>
  </si>
  <si>
    <t>0638 DE 21 DE MAYO DE 2021</t>
  </si>
  <si>
    <t>POR LA CUAL SE MODIFICAN LOS ANEXOS TÉCNICOS 2 Y 5 DE LA RESOLUCIÓN 2388 DE 2016</t>
  </si>
  <si>
    <t>0738 DE 26 DE MAYO DE 2021</t>
  </si>
  <si>
    <t>POR LA CUAL SE PRORROGA LA EMERGENCIA SANITARIA POR EL NUEVO CORONAVIRUS COVID-19, DECLARADA MEDIANTE RESOLUCIÓN 385 DE 2020, Y PRÓRROGADA POR LAS RESOLUCIONES 844, 1462, Y 2230 DE2020 Y 222 DE 2021</t>
  </si>
  <si>
    <t>1133 DE 30 DE JULIO DE 2021</t>
  </si>
  <si>
    <t>POR LA CUAL SE ESTABLECEN LAS REGLAS GENERALES DE OPERACIÓN DE LAS BASES DE DATOS DE AFILIACIÓN Y REPORTE DE NOVEDADES DEL SISTEMA INTEGRAL DE INFORMACIÓN DEL SECTOR SALUD</t>
  </si>
  <si>
    <t>1913 DE 25 DE NOVIEMBRE DE 2021</t>
  </si>
  <si>
    <t>POR LA CUAL SE PRORROGA LA EMERGENCIA SANITARIA POR EL NUEVO CORONAVIRUS COVID-19, DECLARADA MEDIANTE RESOLUCIÓN 385 DE 2020, Y PRÓRROGADA POR LAS RESOLUCIONES 844, 1462, Y 2230 DE2020 Y 222, 738 Y 1315  DE 2021</t>
  </si>
  <si>
    <t>2152 DE 30 DE SEPTIEMBRE DE 2021</t>
  </si>
  <si>
    <t xml:space="preserve">“Por la cual se adopta el anexo técnico, los lineamientos y especificaciones técnicas y operativas para el reporte y actualización de las bases de datos de afiliación que opera la Administradora de los Recursos del Sistema General de Seguridad Social en Salud - ADRES” </t>
  </si>
  <si>
    <t>2273 DE 22 DE DICIEMBRE DE 2021</t>
  </si>
  <si>
    <t>2292 DE 23 DE DICIEMBRE DE 2021</t>
  </si>
  <si>
    <t>POR LA CUAL SE ACTUALIZAN Y ESTABLECEN LOS SERVICIOS Y TÉCNOLOGIAS DE SALUD FINANCIADOSCON LOS RECURSOS DE LA UNIDAD  DE PAGO POR CAPITACIÓN (UPC)</t>
  </si>
  <si>
    <t>2381 DE 28 DE DICIEMBRE DE 2021</t>
  </si>
  <si>
    <t xml:space="preserve">Por la cual se fija el valor anual de la Unidad de Pago por Capitación - UPC que financiará los servicios y tecnologías de salud de los Regímenes Contributivo y Subsidiado para la vigencia 2022 y se dictan otras disposiciones </t>
  </si>
  <si>
    <t>003 DE 5 DE FEBRERO DE 2021</t>
  </si>
  <si>
    <t xml:space="preserve">Por la cual se modifica la Resolución 0042 del 20 de diciembre de 2019 por la cual se establece el Catálogo de Clasificación Presupuestal y se dictan otras disposiciones para su administración” </t>
  </si>
  <si>
    <t>0166 DE 16 DE FEBRERO DE 2021</t>
  </si>
  <si>
    <t>POR LA CUAL SE ADOPTA LA METODOLOGÍA Y SE FIJAN LOS VALORES A RECONOCER POR LAS ACTIVIDADES ASOCIADAS A LA APLICACIÓN DE LA VACUNA CONTRA EL COVID-19, SE DEFINE EL PROCEDIMIENTO PARA SU RECONOCIMIENTO Y PAGO Y SE DICTAN OTRAS DISPOSICIONES</t>
  </si>
  <si>
    <t>586 DE 7 DE MAYO DE 2021</t>
  </si>
  <si>
    <t>POR LA CUAL SE ESTABLECEN DISPOSICIONES EN RELACIÓN CON EL PRESUPUESTO MÁXIMO PARA LA GESTIÓN Y FINANCIACIÓN DE LOS SERVICIOS Y TECNOLOGIAS EN SALUD NO FINANCIADOS CON CARGO A LA UNIDAD DE PAGO POR CAPITACIÓN -UPC- Y NO EXCLUIDOS DE LA FINANCIACIÓN CON RECURSOS DEL SISTEMA GENERAL DE SEGURIDAD SOCIAL EN SALUD -SGSSS-</t>
  </si>
  <si>
    <t>599 DE 12 DE MAYO DE 2021</t>
  </si>
  <si>
    <t xml:space="preserve">POR LA CUAL SE ESTABLECEN TANTO LOS  RESPONSABLES DE LA GENERACIÓN DE LA INFORMACIÓN, COMO LOS RESPONSABLES DEL REPORTE DE LA INFORMACIÓN DE LA POBLACIÓN PERTENECIENTE A LAS ETAPAS 2,3 Y 4  DE QUE TRATA EL ARTÍCULO 7 DEL DECRETO 109 DE 2021, MODIFICADO POR LOS DECRETOS 404 Y 466 DE 2021 Y SE DICTAN OTRAS DISPOSICIONES. </t>
  </si>
  <si>
    <t>802 DEL 11 DE JUNIO DE 2021</t>
  </si>
  <si>
    <t>POR LA CUAL SE UNIFICAN LAS FASES Y ETAPAS DE LAS QUE TRATA EL ARTÍCULO 7 DEL DECRETO 109 DE 2021, MODIFICADO POR LOS DECRETOS 466 Y 630 DE 2021, EN 40 MUNICIPIOS Y UN DISTRITO DEL TERRITORIO NACIONAL.</t>
  </si>
  <si>
    <t>866 DE 25 DE JUNIO DE 2021</t>
  </si>
  <si>
    <t>POR LA CUAL SE REGLAMENTA EL CONJUNTO DE ELEMENTOS DE DATOS CLÍNICOS RELEVANTES PARA LA INTEROPERABILIDAD DE LA HISTORIA CLÍNICA EN EL PAÍS Y SE DICTAN OTRAS DISPOSICIONES</t>
  </si>
  <si>
    <t>971 DE 1 DE JULIO DE 2021</t>
  </si>
  <si>
    <t>POR MEDIO DE LA CUAL SE ESTABLECE EL PROCEDIMIENTO DE RECEPCIÓN, TRÁMITE, Y REPORTE DE LAS SOLICITUDES DE EUTANACIA, ASÍ COMO LAS DIRECTRICES PARA LA ORGANIZACIÓN Y FUNCIONAMIENTO DEL COMITÉ PARA HACER EFECTIVO EL DERECHO A MORIR CON DIGNIDAD A TRAVÉS DE LA EUTANASIA.</t>
  </si>
  <si>
    <t>1328 DE30 DE AGOSTO DE 2021</t>
  </si>
  <si>
    <t>POR MEDIO DE LA CUAL SE MODIFICA EL ARTÍCULO 1 DE LA RESOLUCIÓN 5095 DE 2018, EN EL SENTIDO DE ADOPTAR LOS "ESTANDARES DE ACREDITACIÓN PARA INSTITUCIONES PRESTADORAS DE SERVICIOS DE SALUD CON ENFASIS EN SERVICIOS DE BAJA COMPLEJIDAD"</t>
  </si>
  <si>
    <t>1730 DE 29 DE OCTUBRE DE 2021</t>
  </si>
  <si>
    <t xml:space="preserve">Por la cual se modifican los Anexos Técnicos 1, 2 y 7 de la Resolución 1151 de 2021, en relación con la vacunación de población pediátrica con el biológico Coronavac de Sinovac Life Sciences Co., Ltd, contra el Covid-19 </t>
  </si>
  <si>
    <t>1866 DE 19 DE NOVIEMBRE DE 2021</t>
  </si>
  <si>
    <t xml:space="preserve">Por la cual se modifican los Anexos Técnicos 1, 2, 6, 7, 8, 9 y 10 de la Resolución 1151 de 2021 en relación con la vacunación inadvertida a gestantes, aplicación de dosis de refuerzo, vacunación a población pediátrica de 3 años en adelante, reducción de plazo para vacunación de personas con antecedentes de Covid-19 </t>
  </si>
  <si>
    <t>1887 DE 23 DE NOVIEMBRE DE 2021</t>
  </si>
  <si>
    <t xml:space="preserve">Por la cual se modifica el numeral 8.7 del Anexo Técnico 1 de la Resolución 1151 de 2021, modificado por la Resolución 1866 de 2021, en relación con la aplicación de refuerzos en la población priorizada </t>
  </si>
  <si>
    <t>00800 DE 11 DE JUNIO DE 2021</t>
  </si>
  <si>
    <t>POR LA CUAL SE MODIFICAN LOS ARTÍCULOS 2, 3, 4 Y 5 DE LA RESOLUCIÓN 599 DE 2021 EN RELACIÓN CON EL REPORTE DE INFORMACIÓN DE LA POBLACIÓN PRIORIZADA PARA RECIBIR LA VACUNA CONTRA EL COVID 19 QUE PERTENECE A LAS ETAPAS 2,3 Y 4 DE QUE TRATA EL ARTÍCULO 7º  DEL DECRETO 109 DE 2021, MODIFICADO POR LOS DECRETOS 404  Y 466 DE 2021</t>
  </si>
  <si>
    <t>1315 DE 27 DE AGOSTO DE 2021</t>
  </si>
  <si>
    <t>1379 DE7 DE SEPTIEMBRE DE 2021</t>
  </si>
  <si>
    <t xml:space="preserve">Por la cual se modifican los Anexos Técnicos 1, 6 y 10 de la Resolución 1151 de 2021 que establece los nuevos lineamientos técnicos y operativos a la aplicación de las vacunas contra el COVID-19 </t>
  </si>
  <si>
    <t>1426 DE 15 DE SEPTIEMBRE DE 2021</t>
  </si>
  <si>
    <t xml:space="preserve">Por la cual se modifica la Resolución 1151 de 2021 en sus anexos técnicos 1, 6, 8 y 10 en relación con la aplicación de refuerzos con una dosis de biológicos homólogos o con plataformas ARNm, incluyendo en estos a personas mayores a 70 años y la modificación del intervalo de aplicación de las segundas dosis </t>
  </si>
  <si>
    <t>777 DE 2 DE JUNIO DE 2021</t>
  </si>
  <si>
    <t>POR MEDIO DE LA CUAL SE DEFINEN LOS CRITERIOS Y CONDICIONES PARA EL DESARROLLO DE LAS ACTIVIDADES ECONÓMICAS, SOCIALES Y DEL ESTADO, Y SE ADOPTA EL PROTOCOLO DE BIOSEGURIDAD PARA LA EJECUCIÓN DE ESTAS</t>
  </si>
  <si>
    <t>050 DE 25 DE ENERO DE 2021</t>
  </si>
  <si>
    <t>POR LA CUAL SE MODIFICA LA RESOLUCIÓN 1841 DE 2013, EN EL SENTIDO DE ADOPTAR EL CAPÍTULO INDIGENA PARA LOS PUEBLOS Y COMUNIDADES INDIGENAS DE COLOMBIA COMO PARTE INTEGRAL DEL PLAN DECENAL DE SALUD PUBLICA- PDSP 2012-2021.</t>
  </si>
  <si>
    <t>0084 DE 28 DE ENERO DE 2021</t>
  </si>
  <si>
    <t>POR LA CUAL SE ESTABLECEN DISPOSICIONES PARA LA GENERACIÓN DE LA FACTURACIÓN ELECTRÓNICA DE VENTA EN EL SECTOR SALUD Y SE ADOPTA EL ANEXO TÉCNICO " CAMPOS DE DATOS ADICIONALES DEL SECTOR SALUD INCLUIDOS EN LA GENERACIÓN DE LA FACTURACIÓN ELECTRÓNICA DE VENTA"</t>
  </si>
  <si>
    <t>0126 DE 08 DE FEBRERO DE 2021</t>
  </si>
  <si>
    <t xml:space="preserve"> Por la cual se modifica la Resolución 2238 de 2020, en el sentido de incluir el procedimiento de
administración de la vacuna contra el SARS CoV 2 [COVID-19]</t>
  </si>
  <si>
    <t>455 DE 24 DE AGOSTO DE 2021</t>
  </si>
  <si>
    <t xml:space="preserve">“Por la cual se establecen lineamientos generales para la autorización de trámites creados por la ley, la modificación de los trámites existentes, el seguimiento a la política de simplificación, racionalización y estandarización de trámites y se reglamenta el Artículo 25 de la Ley 2052 de 2020” </t>
  </si>
  <si>
    <t>497 DE 19 DE ABRIL DE 2021</t>
  </si>
  <si>
    <t>POR LA CUAL SE REGLAMENTAN LOS CRITERIOS Y ESTANDARES PARA EL CUMPLIMIENTO DE LAS CONDICONES DE AUTORIZACIÓN, HABILITACIÓN Y PERMANENCIA DE LAS ENTIDADES RESPONSABLES DE OPERAR EL ASEGURAMIENTO EN SALUD</t>
  </si>
  <si>
    <t>612 DE 4 DE ABRIL DE 2018</t>
  </si>
  <si>
    <t>338 DE 4 DE MARZO DE 2019</t>
  </si>
  <si>
    <t xml:space="preserve">Por el cual se modifica el Decreto 1083 de 2015, Único Reglamentario del Sector de Función Pública, en lo relacionado con el Sistema de Control Interno y se crea la Red Anticorrupción </t>
  </si>
  <si>
    <t>2106 DE 22 DE NOVIEMBRE DE 2019</t>
  </si>
  <si>
    <t xml:space="preserve">“Por el cual se modifica el Decreto 1083 de 2015, Único Reglamentario del Sector de Función Pública, en lo relacionado con el Sistema de Control Interno y se crea la Red Anticorrupción </t>
  </si>
  <si>
    <t>560 DE 2020</t>
  </si>
  <si>
    <t xml:space="preserve">Por el cual se reglamenta el Decreto Ley 560 de 2020, a fin de atender los efectos de la emergencia social, económica y ecológica en el sector empresarial </t>
  </si>
  <si>
    <t>772 DE 3 DE JUNIO DE 2020</t>
  </si>
  <si>
    <t>Por el cual se dictan medidas especiales en materia de procesos de insolvencia, con el fin de mitigar los efectos de la emergencia social, económica y ecológica en el sector empresarial</t>
  </si>
  <si>
    <t>842 DE 13 DE JUNIO DE 2020</t>
  </si>
  <si>
    <t>1623 DE 7 DE DICIEMBRE DE 2020</t>
  </si>
  <si>
    <t xml:space="preserve">Por el cual se introducen modificaciones al Capítulo 10 del Título 10 de la Parte 2 del Libro 2 del Decreto 1833 de 2016 en relación con las reglas para la asunción de la función pensional de la liquidada ÁLCALIS de Colombia Ltda. por parte de la Unidad Administrativa Especial de Gestión Pensional y Contribuciones Parafiscales de la Protección Social - UGPP y el pago a través del Fondo de Pensiones Públicas del Nivel Nacional - FOPEP </t>
  </si>
  <si>
    <t>1805 DE 31 DE DICIEMBRE DE 2020</t>
  </si>
  <si>
    <r>
      <t xml:space="preserve">Por el cual </t>
    </r>
    <r>
      <rPr>
        <sz val="9"/>
        <color theme="1"/>
        <rFont val="Helvetica"/>
        <family val="2"/>
      </rPr>
      <t xml:space="preserve">se </t>
    </r>
    <r>
      <rPr>
        <sz val="10"/>
        <color theme="1"/>
        <rFont val="Helvetica"/>
        <family val="2"/>
      </rPr>
      <t xml:space="preserve">líquida </t>
    </r>
    <r>
      <rPr>
        <sz val="9"/>
        <color theme="1"/>
        <rFont val="Helvetica"/>
        <family val="2"/>
      </rPr>
      <t xml:space="preserve">el </t>
    </r>
    <r>
      <rPr>
        <sz val="10"/>
        <color theme="1"/>
        <rFont val="Helvetica"/>
        <family val="2"/>
      </rPr>
      <t xml:space="preserve">Presupuesto General </t>
    </r>
    <r>
      <rPr>
        <sz val="9"/>
        <color theme="1"/>
        <rFont val="Helvetica"/>
        <family val="2"/>
      </rPr>
      <t xml:space="preserve">de la </t>
    </r>
    <r>
      <rPr>
        <sz val="10"/>
        <color theme="1"/>
        <rFont val="Helvetica"/>
        <family val="2"/>
      </rPr>
      <t xml:space="preserve">Nación para </t>
    </r>
    <r>
      <rPr>
        <sz val="9"/>
        <color theme="1"/>
        <rFont val="Helvetica"/>
        <family val="2"/>
      </rPr>
      <t xml:space="preserve">la </t>
    </r>
    <r>
      <rPr>
        <sz val="10"/>
        <color theme="1"/>
        <rFont val="Helvetica"/>
        <family val="2"/>
      </rPr>
      <t xml:space="preserve">vigencia fiscal de 2021, </t>
    </r>
    <r>
      <rPr>
        <sz val="9"/>
        <color theme="1"/>
        <rFont val="Helvetica"/>
        <family val="2"/>
      </rPr>
      <t xml:space="preserve">se </t>
    </r>
    <r>
      <rPr>
        <sz val="10"/>
        <color theme="1"/>
        <rFont val="Helvetica"/>
        <family val="2"/>
      </rPr>
      <t xml:space="preserve">detallan las apropiaciones y </t>
    </r>
    <r>
      <rPr>
        <sz val="9"/>
        <color theme="1"/>
        <rFont val="Helvetica"/>
        <family val="2"/>
      </rPr>
      <t xml:space="preserve">se </t>
    </r>
    <r>
      <rPr>
        <sz val="10"/>
        <color theme="1"/>
        <rFont val="Helvetica"/>
        <family val="2"/>
      </rPr>
      <t xml:space="preserve">clasifican y definen los gastos </t>
    </r>
  </si>
  <si>
    <t>193 DE 26 DE AGOSTO DE 2020</t>
  </si>
  <si>
    <t xml:space="preserve">Por medio del cual se adoptan medidas transitorias de policía para garantizar el orden público en el Distrito Capital y mitigar el impacto social y económico causado por la pandemia de Coronavirus SARS-Cov-2 (COVID-19) en el periodo transitorio de nueva realidad”. </t>
  </si>
  <si>
    <t>620 DE 2020</t>
  </si>
  <si>
    <r>
      <t xml:space="preserve">Por el cual se subroga el título 17 de la parte 2 del libro 2 del Decreto 1078 de 2015, para reglamentarse parcialmente los artículos 53, 54, 60, </t>
    </r>
    <r>
      <rPr>
        <sz val="10"/>
        <color theme="1"/>
        <rFont val="Helvetica"/>
        <family val="2"/>
      </rPr>
      <t xml:space="preserve">61 </t>
    </r>
    <r>
      <rPr>
        <sz val="11"/>
        <color theme="1"/>
        <rFont val="Helvetica"/>
        <family val="2"/>
      </rPr>
      <t xml:space="preserve">Y 64 de la Ley 1437 de 2011, los literales e, j y literal a del parágrafo 2 del artículo 45 de la Ley 1753 de 2015, el numeral 3 del artículo 147 de la Ley 1955 de 2019, y el artículo 9 del Decreto 2106 de 2019, estableciendo los lineamientos generales en el uso y operación de los servicios ciudadanos digitales" </t>
    </r>
  </si>
  <si>
    <t>1009 DE14 DE JULIO DE 2020</t>
  </si>
  <si>
    <t xml:space="preserve">Por el cual se establece el Plan de Austeridad del Gasto </t>
  </si>
  <si>
    <t>1168 DE 25 DE AGOSTO DE 2020</t>
  </si>
  <si>
    <t xml:space="preserve">Por el cual se imparten instrucciones en virtud de la emergencia sanitaria generada por la pandemia del Coronavirus COVIO - 19, yel mantenimiento del orden público y se decreta el aislamiento selectivo con distanciamiento individual responsable </t>
  </si>
  <si>
    <t>1175 DE 27 DE AGOSTO DE 2020</t>
  </si>
  <si>
    <t xml:space="preserve">Por el cual se fijan las escalas de viáticos. </t>
  </si>
  <si>
    <t>1287 DE 24 DE SEPTIEMBRE DE 2020</t>
  </si>
  <si>
    <t>Por el cual se reglamenta el Decreto Legislativo 491 del 28 de marzo de 2020, en lo relacionado con la seguridad de los documentos firmados durante el trabajo en casa, en el marco de la Emergencia Sanitaria.</t>
  </si>
  <si>
    <t>1332 DE 6 DE OCTUBRE DE 2020</t>
  </si>
  <si>
    <t>Por el cual se reglamenta el Decreto Legislativo 772 de 2020, sobre medidas especiales en
materia de procesos de insolvencia"</t>
  </si>
  <si>
    <t>1374 DE 19 DE OCTUBRE DE 2020</t>
  </si>
  <si>
    <t xml:space="preserve">Por el cual se optimiza el Programa de Pruebas, Rastreo y Aislamiento Selectivo Sostenible - PRASS, para el monitoreo y seguimiento de casos y contactos de COVID - 19 en Colombia </t>
  </si>
  <si>
    <t>1550 DE 28 DE NOVIEMBRE DE 2020</t>
  </si>
  <si>
    <t>Por el cual se modifica y prorroga la vigencia del Decreto 1168 de 25 de agosto
de 2020 "Por el cual se imparten instrucciones en virtud de la emergencia sanitaria generada por la pandemia del Coronavirus COVID - 19, yel mantenimiento del orden público y se decreta el aislamiento selectivo con distanciamiento individual responsable", prorrogado por los Decretos 1297 del 29 de septiembre de 2020 y 1408 del 30 de octubre de 2020</t>
  </si>
  <si>
    <t>333 DE 6 DE ABRIL DE 2021</t>
  </si>
  <si>
    <r>
      <t xml:space="preserve">"Por el cual </t>
    </r>
    <r>
      <rPr>
        <sz val="12"/>
        <color theme="1"/>
        <rFont val="Helvetica"/>
        <family val="2"/>
      </rPr>
      <t xml:space="preserve">se </t>
    </r>
    <r>
      <rPr>
        <i/>
        <sz val="12"/>
        <color theme="1"/>
        <rFont val="Helvetica"/>
        <family val="2"/>
      </rPr>
      <t xml:space="preserve">modifican los artículos </t>
    </r>
    <r>
      <rPr>
        <sz val="12"/>
        <color theme="1"/>
        <rFont val="Helvetica"/>
        <family val="2"/>
      </rPr>
      <t xml:space="preserve">2.2.3.1.2.1,2.2.3.1.2.4 Y 2.2.3.1.2.5 </t>
    </r>
    <r>
      <rPr>
        <i/>
        <sz val="12"/>
        <color theme="1"/>
        <rFont val="Helvetica"/>
        <family val="2"/>
      </rPr>
      <t xml:space="preserve">del Decreto 1069 de 2015, Único Reglamentario del sector Justicia </t>
    </r>
    <r>
      <rPr>
        <sz val="13"/>
        <color theme="1"/>
        <rFont val="Times"/>
        <family val="1"/>
      </rPr>
      <t xml:space="preserve">y </t>
    </r>
    <r>
      <rPr>
        <i/>
        <sz val="12"/>
        <color theme="1"/>
        <rFont val="Helvetica"/>
        <family val="2"/>
      </rPr>
      <t xml:space="preserve">del Derecho, referente </t>
    </r>
    <r>
      <rPr>
        <sz val="13"/>
        <color theme="1"/>
        <rFont val="Times"/>
        <family val="1"/>
      </rPr>
      <t xml:space="preserve">a </t>
    </r>
    <r>
      <rPr>
        <i/>
        <sz val="12"/>
        <color theme="1"/>
        <rFont val="Helvetica"/>
        <family val="2"/>
      </rPr>
      <t xml:space="preserve">las reglas de reparto de la acción de tutela" </t>
    </r>
  </si>
  <si>
    <t>601 DE 2 DE JUNIO DE 2021</t>
  </si>
  <si>
    <t xml:space="preserve">Por el cual se desarrollan las competencias de vigilancia de los eventos adversos posteriores a la vacunación contra el Covid-19 y se reglamenta el artículo 4 de la Ley 2064 de 2020 </t>
  </si>
  <si>
    <t>960 DE 22 DE AGOSTO DE 2021</t>
  </si>
  <si>
    <t>Por el cual se modifica el numeral 3 del artículo 4, el numeral 8 del artículo 5, se adiciona un parágrafo al artículo 6 y se modifican los artículos 11 y 16 del Decreto 642 de 2020</t>
  </si>
  <si>
    <t>961 DE 22 DE AGOSTO DE 2021</t>
  </si>
  <si>
    <t xml:space="preserve">Por el cual se fijan las remuneraciones de los empleos que sean desempeñados por empleados públicos de la Rama Ejecutiva, Corporaciones Autónomas Regionales y de Desarrollo Sostenible, y se dictan otras disposiciones. </t>
  </si>
  <si>
    <t>1408 DE 3 DE NOVIEMBRE DE 2021</t>
  </si>
  <si>
    <t>Por el cual se imparten instrucciones en virtud de la emergencia sanitaria generada por la pandemia del Coronavirus COVIO - 19, Y el mantenimiento del orden público.</t>
  </si>
  <si>
    <t>109 DE 29 DE ENERO DE 2021</t>
  </si>
  <si>
    <r>
      <t xml:space="preserve">Por el cual se adopta </t>
    </r>
    <r>
      <rPr>
        <sz val="10"/>
        <color rgb="FF141414"/>
        <rFont val="Helvetica"/>
        <family val="2"/>
      </rPr>
      <t xml:space="preserve">el </t>
    </r>
    <r>
      <rPr>
        <sz val="11"/>
        <color rgb="FF141414"/>
        <rFont val="Helvetica"/>
        <family val="2"/>
      </rPr>
      <t xml:space="preserve">Plan Nacional de Vacunación contra </t>
    </r>
    <r>
      <rPr>
        <sz val="10"/>
        <color rgb="FF141414"/>
        <rFont val="Helvetica"/>
        <family val="2"/>
      </rPr>
      <t xml:space="preserve">el </t>
    </r>
    <r>
      <rPr>
        <sz val="11"/>
        <color rgb="FF141414"/>
        <rFont val="Helvetica"/>
        <family val="2"/>
      </rPr>
      <t xml:space="preserve">COVID - 19 Y se dictan otras disposiciones </t>
    </r>
  </si>
  <si>
    <t>371 DE 8 DE ABRIL DE 2021</t>
  </si>
  <si>
    <t>767 DE 12 DE MAYO DE 2022</t>
  </si>
  <si>
    <t>Por el cual se establecen los lineamientos generales de la Política de Gobierno Digital y se subroga el Capítulo 1 del Título 9 de la Parte 2 del Libro 2 del Decreto 1078 de 2015, Decreto Único Reglamentario del Sector de Tecnologías de la Información y las Comunicaciones'"</t>
  </si>
  <si>
    <t>441 DEL 28 DE MARZO DE 2022</t>
  </si>
  <si>
    <t>Por medio del cual se sustituye el Capítulo 4 del Título 3 de la Parte 5 del Libro 2 del Decreto 780 de 2016 relativo a los acuerdos de voluntades entre las entidades responsables de pago, los prestadores de servicios de salud y los proveedores de tecnologías en salud</t>
  </si>
  <si>
    <t>397 DE 17 DE MARZO DE 2022</t>
  </si>
  <si>
    <t xml:space="preserve">Por el cual se establece elPlan de Austeridad del Gasto 2022 para los órganos que
hacen parte del Presupuesto General de la Nación </t>
  </si>
  <si>
    <t>0404 DE 16 DE ABRIL DE 2021</t>
  </si>
  <si>
    <t xml:space="preserve">Por el cual se modifica el artículo 24 del Decreto 109 de 2021 </t>
  </si>
  <si>
    <t>681 DE 2 DE MAYO DE 2022</t>
  </si>
  <si>
    <t>POR MEDIO DEL CUAL SE ADICIONA EL CAPITULO 7 DEL TITULO 2 DE LA PARTE 9 DEL LIBRO 2 DEL DECRETO 780 DE 2016 RELATIVO A LA POLITICA PUBLICA NACIONAL DE ENVEJECIMIENTO Y VEJEZ 2022 - 2031</t>
  </si>
  <si>
    <t>1888 DE 10 DE MAYO 2018</t>
  </si>
  <si>
    <t>POR MEDIO DE LA CUAL SE DECLARA COMO PATRIMONIO CULTURAL Y DEPORTIVO DE LA NACIÓN AL ESTADIO EDUARDO SANTOS " SEMILLERO DEL FUTBOL COLOMBIANO" UBICADO EN EL DISTRITU TURISTICO, CULTURAL E HISTORICO DE SANTA MARTA Y SE DICTAN OTRAS DISPOSICIONES.</t>
  </si>
  <si>
    <t>1966 DE 11 DE JULIO DE 2019</t>
  </si>
  <si>
    <t>Por medio de la cual se adoptan medidas para la gestión y transparencia en el Sistema de Seguridad Social en Salud y se dictan otras disposiciones.</t>
  </si>
  <si>
    <t>2063 DE 28 DE NOVIEMBRE DE 2020</t>
  </si>
  <si>
    <t>POR LA CUAL SE DECRETA EL PRESUPUESTO DE RENTAS Y RECURSOS DE CAPITAL Y LEY DE APROPIACIONES PARA LA VIGENCIA FISCAL DEL 10. DE ENERO AL 31 DE DICIEMBRE DE 2021</t>
  </si>
  <si>
    <t>2044 DE 30 DE JULIO DE 2020</t>
  </si>
  <si>
    <r>
      <t xml:space="preserve">POR </t>
    </r>
    <r>
      <rPr>
        <sz val="10"/>
        <color rgb="FF141414"/>
        <rFont val="Helvetica"/>
        <family val="2"/>
      </rPr>
      <t>EL CUAL SE DICTAN NORMAS PARA EL SANEAMIENTO DE PREDIOS OCUPADOS POR ASENTAMIENTOS HUMANOS ILEGALES Y SE DICTAN OTRAS DISPOSICIONES"</t>
    </r>
    <r>
      <rPr>
        <b/>
        <sz val="16"/>
        <color rgb="FF141414"/>
        <rFont val="Helvetica"/>
        <family val="2"/>
      </rPr>
      <t xml:space="preserve"> </t>
    </r>
  </si>
  <si>
    <t>2049 DE 10 DE AGOSTO DE 2020</t>
  </si>
  <si>
    <t xml:space="preserve">POR LA CUAL SE CREA EL CONSEJO NACIONAL DE PLANEACIÓN LINGüíSTICA DE LA LENGUA DE SEÑAS COLOMBIANA (LSC) CON EL OBJETIVO DE CONCERTAR LA POLíTICA PÚBLICA PARA SORDOS DEL PAíS" </t>
  </si>
  <si>
    <t>2052 DE 25 DE AGOSTO DE 2020</t>
  </si>
  <si>
    <t>MEDIO DE LA CUAL SE ESTABLECEN DISPOSICIONES , TRANSVERSALES A LA RAMA EJECUTIVA DEL NIVEL NACIONAL Y TERRITORIAL Y A LOS PARTICULARES QUE CUMPLAN FUNCIONES PÚBLICAS Y10 ADMINISTRATIVAS, EN.RELACIÓN CON LA RACIONALIZACIÓN DE TRÁMITES Y SE DICTAN OTRAS
DISPOSICIONES"</t>
  </si>
  <si>
    <t>2055 DE 10 DE SEPTIEMBRE DE 2020</t>
  </si>
  <si>
    <t xml:space="preserve">POR MEDIO DE LA CUAL SE APRUEBA LA «CONVENCiÓN INTERAMERICANA SOBRE LA PROTECCiÓN DE LOS DERECHOS HUMANOS DE LAS PERSONAS MAYORES», ADOPTADA EN WASHINGTON, EL 15 DE JUNIO DE 2015. </t>
  </si>
  <si>
    <t>2080 DE 25 DE ENERO DE 2021</t>
  </si>
  <si>
    <t>2096 DE 2 DE JULIO DE 2021</t>
  </si>
  <si>
    <t>2157 DE 29 DE OCTUBRE DE 2021</t>
  </si>
  <si>
    <t xml:space="preserve">MEDIO DE LA CUAL SE MODIFICA Y ADICIONA LA LEY ESTATUTARIA 1266 DE 2008, Y SE DICTAN DISPOSICIONES GENERALES DEL HABEAS DATA CON RELACiÓN A LA INFORMACiÓN FINANCIERA, CREDITICIA, COMERCIAL, DE SERVICIOS Y LA PROVENIENTE DE TERCEROS PAíSES Y SE DICTAN OTRAS DISPOSICIONES </t>
  </si>
  <si>
    <t>2159 DE 12 DE NOVIEMBRE DE 2021</t>
  </si>
  <si>
    <t>2207 DE 17 DE MAYO DE 2022</t>
  </si>
  <si>
    <t>2195 DE 18 DE ENERO DE 2022</t>
  </si>
  <si>
    <t xml:space="preserve">POR MEDIO DE LA CUAL SE ADOPTAN MEDIDAS EN MATERIA DE TRANSPARENCIA, PREVENCION Y LUCHA CONTRA LA CORRUPCION Y SE DICTAN OTRAS DISPOSICIONES. </t>
  </si>
  <si>
    <t>2088 DE 12 DE MAYO DE 2021</t>
  </si>
  <si>
    <t>POR LA CUAL SE REGULA EL TRABAJO EN CASA Y SE DICTAN OTRAS DISPOSICIONES"</t>
  </si>
  <si>
    <t>025 DE 28 DE NOVIEBRE DE 2019</t>
  </si>
  <si>
    <t>013 DE 18 DE SEPTIEMBRE DE 2020</t>
  </si>
  <si>
    <t>0017 DE 07 DE SEPTIEMBRE DE 2020</t>
  </si>
  <si>
    <t>INSTRUCCIONES PARA EL REPORTE DE INFORMACIÓN RELACIONADA CON LA ATENCIÓN EN SALUD, PETICIONES, QUEJAS, RECLAMOS Y DENUNCIAS Y PROCESOS JUDICIALES, Y SE MODIFICAN INSTRUCCIONES DE LAS CIRCULARES 04 Y 08 DE 2020</t>
  </si>
  <si>
    <t>0018 DE 28 DE SEPTIEMBRE DE 2020</t>
  </si>
  <si>
    <t>INSTRUCCIONES Y REQUERIMIENTOS DE INFORMACIÓN EN EL MARCO DE LA PANDEMIA POR COVID-19, SE DEROGAN LAS CIRCULARES EXTERNAS 005 Y 010 DE 2020, Y SE MODIFICAN INSTRUCCIONES EN CUANTO AL REPORTE DE INFORMACIÓN ESTABLECIDAS EN LA CIRCULAR EXTERNA 017 DE 2020</t>
  </si>
  <si>
    <t>0019 DE 23 DE DICIEMBRE DE 2020</t>
  </si>
  <si>
    <t xml:space="preserve">DEROGA LA CIRCULAR 09 DE 2015 Y MODIFICA LA CIRCULAR 00018 DE 2020 RESPECTO DE LA SOLICITUD Y REPORTE DE INFORMACIÓN. </t>
  </si>
  <si>
    <t>015 DE 30 DE SEPTIEMBRE DE 2020</t>
  </si>
  <si>
    <t>LINEAMIENTOS GENERALES SOBRE LOS PLANES DE MEJORAMIENTO Y MANEJO DE LAS ACCIONES CUMPLIDAS</t>
  </si>
  <si>
    <t xml:space="preserve">AMPLIACIÓN PLAZO PARA EL REPORTE DE INFORMACIÓN </t>
  </si>
  <si>
    <t>TODO</t>
  </si>
  <si>
    <t>5, 6</t>
  </si>
  <si>
    <t>GUÍA DE PARTICIPACIÓN CIUDADANA Y GRUPOS DE VALOR</t>
  </si>
  <si>
    <t>Versión 4, septiembre de 2022</t>
  </si>
  <si>
    <t xml:space="preserve">LEY </t>
  </si>
  <si>
    <t>CIRCULAR</t>
  </si>
  <si>
    <t>SERVICIOS DE SALUD</t>
  </si>
  <si>
    <t>GIT GESTIÓN TALENTO HUMANO</t>
  </si>
  <si>
    <t>DIRECCIONAMIENTO ESTRATEGICO/CONTROL INTERNO</t>
  </si>
  <si>
    <t>EVALUACIÓN INDEPENDIENTE/CONTROL INTERNO</t>
  </si>
  <si>
    <t>GIT PRESTACIONES ECONÓMICAS</t>
  </si>
  <si>
    <t>OFICINA ASESORA JURÍDICA</t>
  </si>
  <si>
    <t>COBRO COACTIVO</t>
  </si>
  <si>
    <t>ATENCIÓN AL CIUDADANO/GIT PRESTACIONES ECONÓMICAS</t>
  </si>
  <si>
    <t>TODOS LOS PROCESOS- GESTIÓN DOCUMENTAL</t>
  </si>
  <si>
    <t xml:space="preserve">AFILIACIONES Y COMPENSACION </t>
  </si>
  <si>
    <t>GIT DEFENSA JUDICIAL</t>
  </si>
  <si>
    <t>ATENCIÓN AL CIUDADANO/GESTIÓN DOCUMENTAL/OFICINA ASESORA JURÍDICA/PRESTACIONES ECONÓMICAS</t>
  </si>
  <si>
    <t>SECRETARIA GENERAL</t>
  </si>
  <si>
    <t>MEDICIÓN DE ARCHIVOS.</t>
  </si>
  <si>
    <t>TECNOLOGÍA DE LA INFORMACIÓN. TÉCNICAS DE SEGURIDAD. SISTEMAS DE GESTIÓN DE LA SEGURIDAD DE LA INFORMACIÓN (SGSI). REQUISITOS.</t>
  </si>
  <si>
    <t>NORMA GENERAL PARA LA DESCRIPCIÓN ARCHIVISTICA.</t>
  </si>
  <si>
    <t>ACCECIBILIDAD AL MEDIO FÍSICO. ESPACIOS DE SERVICIO AL CIUDADANO EN LA ADMINISTRACIÓN PÚBLICA. REQUISITOS.</t>
  </si>
  <si>
    <t>SISTEMAS DE GESTIÓN AMBIENTAL. REQUISITOS CON ORIENTACIÓN PARA SU USO</t>
  </si>
  <si>
    <t>SISTEMA DE GESTIÓN DE LA CALIDAD. REQUISITOS</t>
  </si>
  <si>
    <t xml:space="preserve">SISTEMA DE GESTIÓN DE LA SEGURIDAD Y SALUD EN EL TRABAJO- REQUISITOS CON ORIENTACIÓN PARA SU USO. </t>
  </si>
  <si>
    <t>INFORMACIÓN Y DOCUMENTACIÓN. PAPEL PARA DOCUMENTOS DE ARCHIVO DE CONSERVACIÓN TOTAL. REQUISITOS PARA LA PERMANENCIA Y LA DURABILIDAD.</t>
  </si>
  <si>
    <t>5029/2021</t>
  </si>
  <si>
    <t>27001/2006</t>
  </si>
  <si>
    <t>4095/2013</t>
  </si>
  <si>
    <t>6047/2013</t>
  </si>
  <si>
    <t>14001/2015</t>
  </si>
  <si>
    <t>9001/2015</t>
  </si>
  <si>
    <t>45001/2018</t>
  </si>
  <si>
    <t>4436/2018</t>
  </si>
  <si>
    <t>POR EL CUAL SE CREA EL FONDO DE PASIVO SOCIAL DE FERROCARRILES NACIONALES DE COLOMBIA Y SE DICTAN NORMAS PARA SU ORGANIZACIÓN Y FUNCIONAMIENTO</t>
  </si>
  <si>
    <t>POR EL CUAL SE ORDENA LIQUIDAR LA EMPRESA FERROCARRILES NACIONALES DE COLOMBIA, SE ADOPTAN NORMAS PARA SU LIQUIDACIÓN Y SE DICTAN OTRAS DISPOSICIONES</t>
  </si>
  <si>
    <t>POR EL CUAL SE APRUEBA LA ESTRUCTURA ORGÁNICA DEL FONDO DE PASIVO SOCIAL DE FERROCARRILES NACIONALES DE COLOMBIA Y SE DETERMINAN LAS FUNCIONES DE SUS DEPENDENCIAS</t>
  </si>
  <si>
    <t>POR LA CUAL SE CREA EL SISTEMA DE SEGURIDAD SOCIAL INTEGRAL Y SE DICTAN OTRAS DISPOSICIONES</t>
  </si>
  <si>
    <t>POR EL CUAL SE APRUEBA LA MODIFICACIÓN DE LA ESTRUCTURA DEL FONDO DE PASIVO SOCIAL DE FERROCARRILES NACIONALES DE COLOMBIA.</t>
  </si>
  <si>
    <t>1591 DE 1989</t>
  </si>
  <si>
    <t>Ministerio de salud y protección social, Ministerio de Hacienda</t>
  </si>
  <si>
    <t>1586 DE 1989</t>
  </si>
  <si>
    <t>1788 DE 1990</t>
  </si>
  <si>
    <t>3968 DE 2008</t>
  </si>
  <si>
    <t>100 DE 1993</t>
  </si>
  <si>
    <t>1474 DE 2011</t>
  </si>
  <si>
    <t>Ministerio de salud y protección social.</t>
  </si>
  <si>
    <t>Superintendencia de Salud</t>
  </si>
  <si>
    <t>Dirección de Impuestos y Aduanas Nacionales -DIAN-</t>
  </si>
  <si>
    <t>Contraloria General de la República</t>
  </si>
  <si>
    <t>Contaduría General de la Nación</t>
  </si>
  <si>
    <t>Ministerio de Tecnologías de la Información TICS</t>
  </si>
  <si>
    <t>Función Pública</t>
  </si>
  <si>
    <t>Ministerio de Transporte</t>
  </si>
  <si>
    <t>Presidencia de la República</t>
  </si>
  <si>
    <t>Ministerio de Transporte y Obras Públicas</t>
  </si>
  <si>
    <t>Alcaldía de Bogota</t>
  </si>
  <si>
    <t>Ministerio de Hacienda y Crédito Público</t>
  </si>
  <si>
    <t>Ministerio del Interior</t>
  </si>
  <si>
    <t>Ministerio de Justicia y del Derecho</t>
  </si>
  <si>
    <t>NORMA TECNICA COLOMBIANA NTC-ISO</t>
  </si>
  <si>
    <t xml:space="preserve">NORMA TECNICA COLOMBIA  NTC- ISO/IEC </t>
  </si>
  <si>
    <t xml:space="preserve">NORMA TECNICA COLOMBIANA  NTC </t>
  </si>
  <si>
    <t>Congreso de la República</t>
  </si>
  <si>
    <t>Archivo General de la Nación</t>
  </si>
  <si>
    <t>Instituto Colombiano de Normas Técnicas y certificación-Icontec</t>
  </si>
  <si>
    <t>179 DE 1994</t>
  </si>
  <si>
    <t xml:space="preserve">POR LA CUAL SE INTRODUCEN ALGUNAS MODIFICACIONES A LA LEY 38 DE 1989, ORGÁNICA DEL PRESUPUESTO </t>
  </si>
  <si>
    <t>PROYECCIÓN DEL PRESUPUESTO</t>
  </si>
  <si>
    <t>154 DE 1994</t>
  </si>
  <si>
    <t>POR LA CUAL SE ESTABLECE LA LEY ORGÁNICA DEL PLAN DE DESARROLLO</t>
  </si>
  <si>
    <t>ART , 2, 4, 5, 6 ,27, 31, 49</t>
  </si>
  <si>
    <t>"PLANES DE DESARROLLO, PLANES DE
INVERSIÓN"</t>
  </si>
  <si>
    <t>660 de 2016</t>
  </si>
  <si>
    <t>POR MEDIO DEL CUAL  SE ESTABLECE  EL PROGRAMA INSTITUCIONAL "AL TRABAJO EN BICI" Y SE DICTAN OTRAS DISPOSICIONES.LAS ENTIDADES PUBLICAS DEL ORDEN DISTRITAL DISEÑARAN E IMPLEMENTARAN UN PROGRAMA PARA LA PROMOCION DEL USO DE LA BICICLETA.</t>
  </si>
  <si>
    <t>Consejo de Bogotá</t>
  </si>
  <si>
    <t>LAS ENTIDADES PUBLICAS DISEÑARAN E IMPLEMENTARAN UN PROGRAMA INSTITUCIONAL PARA LA PROMOCION DEL USO DE LA BICICLETA.</t>
  </si>
  <si>
    <t>SISTEMAS DE GESTIÓN</t>
  </si>
  <si>
    <t>MEDICIÓN DE ARCHIVOS</t>
  </si>
  <si>
    <r>
      <rPr>
        <sz val="10"/>
        <color theme="1"/>
        <rFont val="Arial Narrow"/>
        <family val="2"/>
      </rPr>
      <t>022151000000002-5</t>
    </r>
    <r>
      <rPr>
        <b/>
        <sz val="10"/>
        <color theme="1"/>
        <rFont val="Arial Narrow"/>
        <family val="2"/>
      </rPr>
      <t xml:space="preserve"> </t>
    </r>
    <r>
      <rPr>
        <sz val="10"/>
        <color theme="1"/>
        <rFont val="Arial Narrow"/>
        <family val="2"/>
      </rPr>
      <t>DE 16 DE FEBRERO DE 2022</t>
    </r>
  </si>
  <si>
    <t>1844 DE 2017</t>
  </si>
  <si>
    <t>POR MEDIO DE LA CUAL SE APRUEBA EL «ACUERDO DE PARÍS», ADOPTADO EL 12 DE DICIEMBRE DE 2015, EN PARÍS FRANCIA.</t>
  </si>
  <si>
    <t>PLANES DE DESARROLLO, PLANES DE
INVERSIÓN</t>
  </si>
  <si>
    <t>1672 DE 2013</t>
  </si>
  <si>
    <t>"POR LA CUAL SE ESTABLECEN LOS LINEAMIENTOS PARA LA ADOPCIÓN DE UNA POLÍTICA PÚBLICA DE GESTIÓN INTEGRAL DE RESIDUOS DE APARATOS ELÉCTRICOS Y ELECTRÓNICOS (RAEE), Y SE DICTAN OTRAS DISPOSICIONES"</t>
  </si>
  <si>
    <t>1, 2, 3, 4, 5, 6 Y 7</t>
  </si>
  <si>
    <t xml:space="preserve">POR LA CUAL SE ESTABLECEN LOS LINEAMIENTOS PARA LA ADOPCIÓN DE UNA POLITICA PÚBLICA DE GESTIÓN INTEGRAL DE RESIDUOS DE APARATOS ELÉCTRICOS Y ELECTRÓNICOS (RAEE), Y SE DICTAN OTRAS DISPOSICIONES
</t>
  </si>
  <si>
    <t>1252 DE 2008</t>
  </si>
  <si>
    <t>"POR LA CUAL SE DICTAN NORMAS PROHIBITIVAS EN MATERIA AMBIENTAL, REFERENTES A LOS RESIDUOS Y DESECHOS PELIGROSOS Y SE DICTAN OTRAS DISPOSICIONES"</t>
  </si>
  <si>
    <t>ES OBLIGACIÓN DEL GENERADOR DE LOS RESIDUOS
PELIGROSOS:
1. REALIZAR LA CARACTERIZACIÓN FÍSICO-QUÍMICA Y/O MICROBIOLÓGICA DE LOS MISMOS, CONFORME CON LO ESTABLECIDO EN EL RAS (RESOLUCIÓN 1060 DE 2000 TÍTULO F) Y DEMÁS PROCEDIMIENTOS VIGENTES, A TRAVÉS DE LABORATORIOS ESPECIALES DEBIDAMENTE AUTORIZADOS POR LAS AUTORIDADES AMBIENTALES COMPETENTES O QUIEN HAGA SUS VECES, PARA IDENTIFICAR EL GRADO DE PELIGROSIDAD DE LOS MISMOS.
2. INFORMAR A LAS PERSONAS NATURALES O JURÍDICAS QUE SE ENCARGUEN DEL ALMACENAMIENTO, RECOLECCIÓN Y TRANSPORTE, APROVECHAMIENTO, TRATAMIENTO O DISPOSICIÓN FINAL DE LOS MISMOS.
3. FORMULAR E IMPLEMENTAR PLANES DE GESTIÓN INTEGRAL DE RESIDUOS PELIGROSOS, CON SU RESPECTIVO PLAN DE CONTINGENCIA, PARA GARANTIZAR LA MINIMIZACIÓN, GESTIÓN, MANEJO INTEGRAL Y MONITOREO DE LOS RESIDUOS QUE GENERA.
4. GARANTIZAR QUE EL ENVASADO O EMPACADO, EMBALADO O ENCAPSULADO, ETIQUETADO Y GESTIÓN EXTERNA DE LOS RESIDUOS PELIGROSOS QUE GENERA SE REALICE CONFORME A LO ESTABLECIDO POR LA NORMATIVIDAD VIGENTE.
5. POSEER Y ACTUALIZAR LAS RESPECTIVAS HOJAS DE SEGURIDAD DEL MATERIAL Y SUMINISTRAR, A LOS RESPONSABLES DE LA GESTIÓN INTERNA, LOS ELEMENTOS DE PROTECCIÓN PERSONAL NECESARIOS EN EL PROCESO.
6. CAPACITAR AL PERSONAL ENCARGADO DE LA GESTIÓN INTERNA EN TODO LO REFERENTE AL MANEJO ADECUADO DE ESTOS DESECHOS Y EN LAS MEDIDAS BÁSICAS DE PRECAUCIÓN Y ATENCIÓN DE EMERGENCIAS.
7. REGISTRARSE ANTE LA AUTORIDAD AMBIENTAL COMPETENTE Y ACTUALIZAR SUS DATOS EN CASO DE GENERAR OTRO TIPO DE RESIDUOS DE LOS REPORTADOS INICIALMENTE.
8. LAS DEMÁS QUE IMPONGA LA NORMATIVA AMBIENTAL COLOMBIANA</t>
  </si>
  <si>
    <t>697 de 2001</t>
  </si>
  <si>
    <t xml:space="preserve">MEDIANTE LA CUAL SE FOMENTA EL USO RACIONAL Y EFICIENTE DE LA ENERGÍA, SE PROMUEVE LA UTILIZACIÓN DE ENERGÍAS ALTERNATIVAS Y SE DICTAN OTRAS DISPOSICIONES.
 </t>
  </si>
  <si>
    <t>REALIZAR USO RACIONAL Y EFICIENTE DE LA ENERGIA, ESTABLECIENDO UN PROGRAMA PARA ESTO</t>
  </si>
  <si>
    <t>373 de 1997</t>
  </si>
  <si>
    <t>POR LA CUAL SE ESTABLECE EL PROGRAMA PARA EL USO EFICIENTE Y AHORRO DEL AGUA</t>
  </si>
  <si>
    <t xml:space="preserve"> 1, 2, 3, 4, 5, 15,18</t>
  </si>
  <si>
    <t>IMPLEMENTAR UN PROGRAMA DE USO EFICIENTE Y AHORRO DEL AGUA</t>
  </si>
  <si>
    <t>9 de 1979</t>
  </si>
  <si>
    <t>POR LA CUAL SE DICTAN MEDIDAS SANITARIAS</t>
  </si>
  <si>
    <t>TÍTULO I: 1 AL 40. TÍTULO II: 69, 70, 71 Y 75. TÍTULO III: 130, 198 AL 202, 207 AL 210</t>
  </si>
  <si>
    <t>PARA LA PROTECCIÓN DEL MEDIO AMBIENTE LA PRESENTE LEY ESTABLECE LAS NORMAS GENERALES QUE SERVIRÁN DE BASE A LAS DISPOSICIONES Y REGLAMENTACIONES NECESARIAS PARA PRESERVAR, RESTAURAR Y MEJORAR LAS CONDICIONES SANITARIAS EN LO QUE SE RELACIONA A LA SALUD HUMANA; LOS PROCEDIMIENTOS Y LAS MEDIDAS QUE SE DEBEN ADOPTAR PARA LA REGULACIÓN, LEGALIZACIÓN Y CONTROL DE LOS DESCARGOS DE RESIDUOS Y MATERIALES QUE AFECTAN O PUEDEN AFECTAR LAS CONDICIONES SANITARIAS DEL AMBIENTE.</t>
  </si>
  <si>
    <t>111 DE 1996</t>
  </si>
  <si>
    <t>"POR EL CUAL SE COMPILAN LA LEY 38 DE 1989, LEY 179 DE 1994, Y LA LEY 225 DE 1995 QUE CONFORMAN EL
ESTATUTOO ORGÁNICO DEL PRESUPUESTO"</t>
  </si>
  <si>
    <t>EJECUCIÓN PRESUPUESTAL</t>
  </si>
  <si>
    <t>494 DE 2019</t>
  </si>
  <si>
    <t>"POR EL CUAL SE ADICIONA UNA PARTE AL LIBRO 3 DEL DECRETO 780 DE 2016, ÚNICO REGLAMENTARIO DEL
SECTOR SALUD Y PROTECCIÓN SOCIAL, EN RELACIÓN CON LA ASIGNACIÓN DE COMPETENCIAS ADMINISTRATIVAS
PARA EL COBRO DE LAS CUOTAS PARTES PENSIONA LES ACTIVAS DE LAS ENTIDADES LIQUIDADAS, ADSCRITAS O
VINCULADAS AL MINISTERIO DE SALUD Y PROTECCIÓN SOCIAL."</t>
  </si>
  <si>
    <t>PLANEACIÓN ESTRATEGICA</t>
  </si>
  <si>
    <t>0019 DE 2012</t>
  </si>
  <si>
    <t>POR EL CUAL SE DICTAN NORMAS PARA SUPRIMIR O REFORMAR REGULACIONES, PROCEDIMIENTOS Y TRÁMITES
INNECESARIOS EXISTENTES EN LA ADMINISTRACIÓN PÚBLICA</t>
  </si>
  <si>
    <t>LEY ANTI TRAMITES</t>
  </si>
  <si>
    <t>PRÓRROGA LA EMERGENCIA SANITARIA DECRETADA POR COVID-19.</t>
  </si>
  <si>
    <t>REGLAS DE OPERAACIÓN DE BASES DE DATOS DE REPORTES DE AFILIACIÓN AL SISTEMA DE SALUD</t>
  </si>
  <si>
    <t>POR LA CUAL SE PRÓRROGA NUEVAMENTE LA EMERGENCIA SANITARIA DECRETADA POR COVID-19.</t>
  </si>
  <si>
    <t>NUEVO LISTADO DE SERVICIOS Y TECNOLOGÍAS EN SALUD</t>
  </si>
  <si>
    <t>VACUNACIÓN COVID-19; ANEXO TÉCNICO</t>
  </si>
  <si>
    <t>ESTANDARES PARA LA AUTORIZACIÓN Y HABILITACIÓN DE OPERADORES DE SALUD</t>
  </si>
  <si>
    <t>CREACIÓN DEL FONDO DE PASIVO SOCIAL DE FERROCARRILES NACIONALES DE COLOMBIA</t>
  </si>
  <si>
    <t>INTEGRACIÓN DE PLANES INSTITUCIONALES Y ESTRATEGICOS</t>
  </si>
  <si>
    <t>LIQUIDACIÓN DE LA EMPRESA FERROCARRILES NACIONALES DE COLOMBIA,</t>
  </si>
  <si>
    <t>MODIFICACIÓN DE LA ESTRUCTURA DEL FPS-FNC</t>
  </si>
  <si>
    <t>APROBACIÓN DE LA ESTRUCTURA ORGANICA DEL FPS-FNC</t>
  </si>
  <si>
    <t>CONTROL INTERNO Y RED ANTICORRUPCIÓN</t>
  </si>
  <si>
    <t>ATENCIÓN DE LOS EFECTOS DE LA EMERGENCIA SOCIAL, ECONÓMICA Y ECOLOGICA DEL SECTOR EMPRESARIAL</t>
  </si>
  <si>
    <t>MEDIDAS ESPECIALES EN PROCESOS DE INSOLVENCIA</t>
  </si>
  <si>
    <r>
      <t>c</t>
    </r>
    <r>
      <rPr>
        <sz val="11"/>
        <color theme="1"/>
        <rFont val="Calibri (Cuerpo)"/>
      </rPr>
      <t xml:space="preserve">ual se dictan medidas especiales en materia de procesos de insolvencia, con el fin de mitigar los efectos de la </t>
    </r>
    <r>
      <rPr>
        <sz val="12"/>
        <color theme="1"/>
        <rFont val="Helvetica"/>
        <family val="2"/>
      </rPr>
      <t xml:space="preserve">emergencia social, económica y ecológica en el sector empresarial </t>
    </r>
  </si>
  <si>
    <t>PRESUPUESTO GENERAL DE LA NACIÓN</t>
  </si>
  <si>
    <t>ADOPCIÓN DE MEDIDAS TRANSITORIAS DE POLICIA PARA GARANTIZAR EL ORDEN PUBLICO. COVID-19</t>
  </si>
  <si>
    <t>LINEAMIENTOS GENERALES EN EL USO Y OPERACIÓN DE SERVICIOS CIUDADANOS DIGITALES</t>
  </si>
  <si>
    <t>PLAN DE AUSTERIDAD EN EL GASTO</t>
  </si>
  <si>
    <t>INSTRUCCIONES EN VIRTUD DE LA EMERGENCIA SANITARIA COVID-19</t>
  </si>
  <si>
    <t>ESCALA DE VIATICOS</t>
  </si>
  <si>
    <t>SEGURIDAD DE DOCUMENTOS FIRMADOS DURANTE EL TRABAJO EN CASA A RAIEZ DEL COVID-19</t>
  </si>
  <si>
    <t>PROGRAMA DE PRUEBAS, RASTREO Y AISLAMIENTO SELECTIVO</t>
  </si>
  <si>
    <t>REGLAS DE REPARTO DE ACCIÓN DE TUTELA</t>
  </si>
  <si>
    <t>FIJA LAS REMUNERACIONES DE LOS EMPLEOS DE LOS EMPLEADOS PUBLICOS DE LA RAMA EJECUTIVA</t>
  </si>
  <si>
    <t>PLAN NACIONAL DE VACUNACIÓN COVID-19</t>
  </si>
  <si>
    <t>PLAN DE AUSTERIDAD EN EL GASTO 2021</t>
  </si>
  <si>
    <t>POLITICA DE GOBIERNO DIGITAL</t>
  </si>
  <si>
    <t>ACUERDO DE VOLUNTADES ENTRE ENTIDADES RESPONSABLES DE PAGO</t>
  </si>
  <si>
    <t>PLAN DE AUSTERIDAD EN EL GASTO 2022</t>
  </si>
  <si>
    <t>POR EL CUAL SE MODIFICA EL DECRETO 109 DE 2021</t>
  </si>
  <si>
    <t>POLÍTICA PÚBLICA NACIONAL DE ENVEJECIMIENTO Y VEJEZ 2022-2031</t>
  </si>
  <si>
    <t>POR MEDIO DE LA CUAL SE DECLARA COMO PATRIMONIO CULTURAL Y DEPORTIVO DE LA NACIÓN AL ESTADIO EDUARDO SANTOS "</t>
  </si>
  <si>
    <t>MEDIDAS DE TRANSPARENCIA SSS.</t>
  </si>
  <si>
    <t>PRESUPUESTO DE RENTAS Y RECURSOS DE CAPITAL, VIGENCIA FISCAL 2021</t>
  </si>
  <si>
    <t>SANEAMIENTO DE PREDIOS OCUPADOS POR ASENTAMIENTOS HUMANOS</t>
  </si>
  <si>
    <t>CREACIÓN CONSEJO NACIONAL DE PLANEACIÓN LINGÜÍSTICA- LSC</t>
  </si>
  <si>
    <t>RAZIONALIZACIÓN DE TRÁMITES - RAMA EJECUTIVA</t>
  </si>
  <si>
    <t>APROBACIÓN DE LA CONVENCiÓN INTERAMERICANA SOBRE LA PROTECCiÓN DE LOS DERECHOS HUMANOS DE LAS PERSONAS MAYORES»</t>
  </si>
  <si>
    <r>
      <rPr>
        <sz val="11"/>
        <color theme="1"/>
        <rFont val="Calibri (Cuerpo)"/>
      </rPr>
      <t xml:space="preserve">POR MEDIO DE LA CUAL SE PROMUEVE EL USO DE TAPABOCAS INCLUSIVOS </t>
    </r>
    <r>
      <rPr>
        <i/>
        <sz val="11"/>
        <color rgb="FF141414"/>
        <rFont val="Calibri (Cuerpo)"/>
      </rPr>
      <t xml:space="preserve">YIO </t>
    </r>
    <r>
      <rPr>
        <sz val="11"/>
        <color rgb="FF141414"/>
        <rFont val="Calibri (Cuerpo)"/>
      </rPr>
      <t xml:space="preserve">DEMÁS ELEMENTOS TRANSPARENTES Y SE DICTAN OTRAS DISPOSICIONES. </t>
    </r>
  </si>
  <si>
    <r>
      <rPr>
        <sz val="11"/>
        <color theme="1"/>
        <rFont val="Calibri (Cuerpo)"/>
      </rPr>
      <t>POR MEDIO DE  LA CUAL SE REFORMA EL CÓDIGO DE PROCEDIMIENTO ADMINISTRATIVO Y DE LOS CONTENCIOSO ADMINISTRATIVO</t>
    </r>
    <r>
      <rPr>
        <sz val="11"/>
        <color rgb="FF141414"/>
        <rFont val="Calibri (Cuerpo)"/>
      </rPr>
      <t xml:space="preserve">  LEY 1437 DE 2011, Y SE DICTAN OTRAS DISPOSICIONES EN MATERIA DE DESCONGESTIÓN EN LOS PROCESOS QUE SE TRAM/TAN ANTE LA JURISDICCIÓN </t>
    </r>
  </si>
  <si>
    <t>MODIFICACIÓN DEL CPACA- LEY 1437-2011</t>
  </si>
  <si>
    <t>SE DICTAN DISPOSICIONES GENERALES DEL HABEAS DATA CON RELACiÓN A LA INFORMACiÓN FINANCIERA, CREDITICIA, COMERCIAL, DE SERVICIOS Y LA PROVENIENTE DE TERCEROS PAíSES</t>
  </si>
  <si>
    <t>POR LA CUAL SE CREA EL SISTEMA DE SEGURIDAD SOCIAL INTEGRAL</t>
  </si>
  <si>
    <t>SE ADOPTAN MEDIDAS EN MATERIA DE TRANSPARENCIA, PREVENCION Y LUCHA CONTRA LA CORRUPCIO</t>
  </si>
  <si>
    <t>SE APRUEBA LA MODIFICACIÓN DE LA ESTRUCTURA DEL FPS-FNC</t>
  </si>
  <si>
    <t>REGULACIÓN DEL TRABAJO EN CASA Y SE DICTAN OTRAS DISPOSICIONES</t>
  </si>
  <si>
    <t>RENDICIÓN ELECTRÓNICA DE CUENTAS SIRECI- PROCESOS PENALES POR DELITOS CONTRA LA ADMINISTRACIÓN PÚBLICA</t>
  </si>
  <si>
    <t>INSTRUCCIONES PARA EL REPORTE DE INFORMACIÓN RELACIONADA CON LA ATENCIÓN EN SALUD, PETICIONES, QUEJAS, RECLAMOS Y DENUNCIAS Y PROCESOS JUDICIALES,</t>
  </si>
  <si>
    <t>GUIA DE CARACTERIZACIÓN DE CIUDADANÍA Y GRUPOS DE VALOR (VERSIÓN 4.0)  PARA QUE LAS ENTIDADES PÚBLICAS DISEÑEN Y APLIQUEN EJERCICIOS DE CARACTERIZACIÓN QUE LES PERMITA IDENTIFICAR LAS PARTICULARIDADES DE LA CIUDADANÍA Y DE LOS GRUPOS DE VALOR CON LOS  CUALES INTERACTÚAN.</t>
  </si>
  <si>
    <t>SOLICITUD Y REPORTE DE INFORMACIÓN</t>
  </si>
  <si>
    <t>PLANES DE MEJORAMIENTO Y MANEJO DE ACCIONES CUMPLIDAD</t>
  </si>
  <si>
    <t>REPORTE DE INFORMACIÓN</t>
  </si>
  <si>
    <t>CNSC 6176 DE 2018</t>
  </si>
  <si>
    <t>LAS ENTIDADES DE CONFORMIDAD CON LOS DISPUESTOO EN EL ARTÍCULO 40 DE LA LEY 909 DE 2004, DEBEN DESARROLLAR SUS PROPIOS SISTEMAS DE EVALUACIÓN DE DESEMPEÑO LABORAL. PARA LA APROBACIÓN DE LA CNSC.</t>
  </si>
  <si>
    <t>100 DE 2014</t>
  </si>
  <si>
    <t>ORIENTACIONES EN MATERIA DE CAPACITACIÓN Y FORMACIÓN DE LOS EMPLEADOS PÚBLICOS</t>
  </si>
  <si>
    <t>1295 DE 1994</t>
  </si>
  <si>
    <t>RIESGOS PROFESIONALES</t>
  </si>
  <si>
    <t>1072 DE 2015</t>
  </si>
  <si>
    <t>RIESGOS PROFESIONALES EN OCACIÓN A LA EJECUCIÓN DEL TRABAJO</t>
  </si>
  <si>
    <t>190 DE 1995</t>
  </si>
  <si>
    <t>489 DE 1998</t>
  </si>
  <si>
    <t>POR LA CUAL SE DICTAN NORMAS PARA LA ORGANIZACIÓN Y FUNCIONAMIENTO  DE LAS ENTIDADES DEL ORDEN NACIONAL, Y SE EXPIDEN LAS DISPOSICIONES, PRINCIPIOS Y REGLAS GENERALES PARA EL EJERCICIO DE LAS ATRIBUCIONES PREVISTAS EN LOS NÚMERALES 15 Y 16 DEL ARTÍCULO 189 DE LA C.P Y SE DICTAN OTRAS DISPOSICIONES</t>
  </si>
  <si>
    <t>909 DE 2004</t>
  </si>
  <si>
    <t>1221 DE 2008</t>
  </si>
  <si>
    <t>667 DE 2018</t>
  </si>
  <si>
    <t>Departamento Administrativo de la Función Pública</t>
  </si>
  <si>
    <t>CATALOGO DE COMPETENCIAS FUNCIONALES</t>
  </si>
  <si>
    <t>836 DE 2022</t>
  </si>
  <si>
    <t>Fondo de Pasivo Social de Ferrocarriles Nacionales de Colombia</t>
  </si>
  <si>
    <t>POR MEDIO DE LA CUAL SE MODIFICAN LAS RESOLUCIONES NUMERO 2382 DEL 02 DE NOVIEMBRE DE 2018 Y 1035 DE 30 DE JUNIO 2021, EN CUANTO A CONFORMACIÓN DEL GRUPO INTERDISCPLINARIO DE APOYO PARA LA IMPLEMENTACIÓN DEL MODELO INTEGRADO DE PLANEACIÓN Y GESTIÓN – MIPG – Y EL SISTEMA INTEGRADO DE GESTIÓN</t>
  </si>
  <si>
    <t>CONFORMACIÓN DEL GRUPO INTERDISCIPLINARIO DE APOYO PARA EL MODELO INTEGRADO DE PLANEACIÓN Y GESTIÓN MIPG Y EL SISTEMA INTEGRADO DE GESTIÓN</t>
  </si>
  <si>
    <t xml:space="preserve">POR EL CUAL SE ESTABLECEN LOS LÍNEAMIENTOS GENERALES PARA LA AUTORIZACIÓN DE TRÁMITES CREADOS POR LEY, LA MODIFICACIÓN DE LOS TRÁMITES EXISTENTES, EL SEGUIMIENTO A LAS POLÍTICAS DE SIMPLIFICACIÓN Y ESTANDARIZACIÓN DE TRÁMITES Y SE REGLAMENTA EL ARTÍCULO 25 DE LA LEY 2052 DE 2020  </t>
  </si>
  <si>
    <t>819 de 2003</t>
  </si>
  <si>
    <t>POR LA CUAL SE DICTAN NORMAS ORGÁNICAS EN MATERIA DE PRESUPUESTO, RESPONSABILIDAD Y TRANSPARENCIA
FISCAL Y SE DICTAN OTRAS DISPOSICIONES</t>
  </si>
  <si>
    <t>PROYECCIÓN DEL PRESUPUESTO -
VIGENCIAS FUTURAS</t>
  </si>
  <si>
    <t>PRESUPUESTO DE RENTAS Y RECURSOS DE CAPITAL, VIGENCIA FISCAL 2022- EJECUCIÓN PRESUPUESTAL</t>
  </si>
  <si>
    <t>POR LA CUAL SE DECRETA EL PRESUPUESTO DE RENTAS Y RECURSOS DE CAPITAL Y LEY DE APROPIACIONES PARA LA VIGENCIA FISCAL DEL 10. DE ENERO AL 31 DE DICIEMBRE DE 2022</t>
  </si>
  <si>
    <t>0553 de 201</t>
  </si>
  <si>
    <t>POR MEDIO DEL CUAL SE ADOPTAN MEDIDAS CON OCASIÓN DEL CIERRE DE LA LIQUIDACIÓN DEL
INSTITUTO DE SEGUROS SOCIALES - ISS EN LIQUIDACIÓN Y SE DICTAN OTRAS DISPOSICIONES</t>
  </si>
  <si>
    <t>Ministerio de salud y protección social</t>
  </si>
  <si>
    <t>APLICATIVILIDAD MISIONAL</t>
  </si>
  <si>
    <t>284 DE 2018</t>
  </si>
  <si>
    <t xml:space="preserve">"POR EL CUAL SE ADICIONA EL DECRETO 1076 DE 2015, ÚNICO REGLAMENTARIO DEL SECTOR AMBIENTE Y DESARROLLO SOSTENIBLE, EN LO RELACIONADO CON LA GESTIÓN INTEGRAL DE LOS RESIDUOS DE APARATOS ELÉCTRICOS Y ELECTRÓNICOS - RAEE Y SE DICTAN OTRAS DISPOSICIONES" </t>
  </si>
  <si>
    <t xml:space="preserve"> 2.2.7A.2.3                         2.2.7A.4.3</t>
  </si>
  <si>
    <t>OBLIGACIONES DE LOS USUARIOS Y CONSUMIDORES Y OBLIGACIONES QUE LE COMPETEN A LAS ENTIDADES PUBLICAS EN CUANTO AL MANEJO DE LOS RAEE</t>
  </si>
  <si>
    <t>Ministerio de ambiente y del desarrollo sostenible</t>
  </si>
  <si>
    <t>1079 DE 2015</t>
  </si>
  <si>
    <t>POR MEDIO DEL CUAL SE EXPIDE EL DECRETO ÚNICO REGLAMENTARIO DEL SECTOR AMBIENTE Y DESARROLLO SOSTENIBLE.</t>
  </si>
  <si>
    <t xml:space="preserve"> 2.2.6.1.1.1  , 2.2.6.1.6.2  , 2.2.6.1.3.1  , 2.2.6.1.3.2 ,  2.2.6.2.3.6 , 2.2.6.2.2.1  </t>
  </si>
  <si>
    <t xml:space="preserve"> REGISTRO DE GENERADORES  DE LA AUTORIDAD AMBIENTAL SEGUN EL CALCULO DE MEDIA MOVIL. PLAN DE GESTIÓN INTEGRAL DE LOS RESIDUOS O DESECHOS PELIGROSOS EN EL CUAL  DEBERÁ DOCUMENTARSE EL ORIGEN, CANTIDAD, CARACTERÍSTICAS DE PELIGROSIDAD Y MANEJO QUE SE DÉ A LOS RESIDUOS O DESECHOS PELIGROSOS.LA ENTIDAD DEBE CONSERVAR LAS CERTIFICACIONES DE ALMACENAMIENTO, APROVECHAMIENTO, TRATAMIENTO Y/O DISPOSICION DE RESIDUOS O DESECHOS PELIGROSOS QUE EMITIERON LOS RESPECTIVOS RECEPTORES HASTA POR 5 AÑOS. SE VERIFICAN LAS OBLIGACIONES DEL TRANSPORTADOR CUANDO REMITE RESIDUOS O DESECHOS PELIGROSOS.</t>
  </si>
  <si>
    <t>3930 DE 2010</t>
  </si>
  <si>
    <t>9,24,38</t>
  </si>
  <si>
    <t xml:space="preserve">POR EL CUAL SE REGLAMENTA PARCIALMENTE EL TÍTULO I DE LA LEY 9 DE 1979, ASI COMO EL CAPITULO 11DEL TITULO VI-PARTE 11I- LIBRO 11DEL DECRETO - LEY 2811 DE 1974 EN CUANTO A USOS DEL AGUA Y RESIDUOS LIQUIDAS Y SE DICTAN OTRAS DISPOSICIONES"
</t>
  </si>
  <si>
    <t>MINISTERIO DE AMBIENTE, VIVIENDA Y DESARROLLO TERRITORIAL</t>
  </si>
  <si>
    <t>PROHIBICIÓN DE VERTIMIENTO, CONTROL DE VERTIMIENTOS PARA AMPLIACIONES Y MODIFICACIONES Y PLAN DE CONTINGENCIA PARA EL MANEJO DE DERRAME DE HIDROCARBUROS O SUSTANCIAS NOCIVAS.</t>
  </si>
  <si>
    <t>3695 de 2009</t>
  </si>
  <si>
    <t>"POR MEDIO DEL CUAL SE REGLAMENTA LA LEY 1259 DE 2008 Y SE DICTAN OTRAS DISPOSICIONES"</t>
  </si>
  <si>
    <t>1, 2, 3, 4.</t>
  </si>
  <si>
    <t>Ministerio del Interio y Justicia</t>
  </si>
  <si>
    <t xml:space="preserve">COMPARENDO AMBIENTAL </t>
  </si>
  <si>
    <t>440 DE 2009</t>
  </si>
  <si>
    <t>POR MEDIO DEL CUAL SE ADOPTA EL MANUAL PARA MANEJO INTEGRAL DE RESIDUOS SÓLIDOS (PMIRS)  DEL ÁREA METROPOLITANA DEL  VALLE DE ABURRÁ Y DE DICTAN DISPOSICIONES GENERALES PARA LA GESTIÓN INTEGRAL DE RESIDUOS SÓLIDOS EN EL MUNICIPIO DE MEDELLÍN</t>
  </si>
  <si>
    <t>Alcaldia de Medellín</t>
  </si>
  <si>
    <t>IMPLEMENTAR UN PROGRAMA DE GESTION DE RESIDUOS EN LA ENTIDAD SEDE MEDELLIN DE ACUERDO A LOS LINEAMIENTOS DE LA NORMA</t>
  </si>
  <si>
    <t>ART 1,2</t>
  </si>
  <si>
    <t>3450 DE 2008</t>
  </si>
  <si>
    <t>POR EL CUAL SE DICTAN MEDIDAS TENDIENTES AL USO RACIONAL Y EFICIENTE DE LA ENERGÍA ELÉCTRICA</t>
  </si>
  <si>
    <t>RECOLECCIÓN Y DISPOSICIÓN FINAL DE LOS PRODUCTOS SUSTITUIDOS. EL MANEJO DE LAS FUENTES LUMÍNICAS DE DESECHO O DE SUS ELEMENTOS SE HARÁ DE ACUERDO CON LAS NORMAS LEGALES Y REGLAMENTARIAS EXPEDIDAS POR LA AUTORIDAD COMPETENTE.</t>
  </si>
  <si>
    <t>ART 4</t>
  </si>
  <si>
    <t>POR MEDIO DEL CUAL SE DICTAN DISPOSICIONES PARA PROMOVER PRÁCTICAS CON FINES DE USO RACIONAL Y EFICIENTE DE ENERGÍA
ELÉCTRICA.</t>
  </si>
  <si>
    <t>2501 DE 2007</t>
  </si>
  <si>
    <t>TENER UN PLAN DE GESTION  INTEGRAL DE RESIDUOS SOLIDOS PGIRS ALINEADO CON EL PLAN MAESTRO DE LA CIUDAD,EN LA ENTIDAD</t>
  </si>
  <si>
    <t>ART 1,6</t>
  </si>
  <si>
    <t>312 DE 2006</t>
  </si>
  <si>
    <t>ART 1,2,3,21</t>
  </si>
  <si>
    <t>POR EL CUAL SE ADOPTA EL PLAN MAESTRO PARA EL MANEJO INTEGRAL DE RESIDUOS SÓLIDOS PARA BOGOTÁ DISTRITO CAPITAL</t>
  </si>
  <si>
    <t xml:space="preserve">4741 DE 2005 </t>
  </si>
  <si>
    <t>POR EL CUAL SE REGLAMENTA PARCIALMENTE LA PREVENCIÓN Y EL MANEJO DE LOS RESIDUOS O DESECHOS PELIGROSOS GENERADOS EN EL MARCO DE LA GESTIÓN INTEGRAL</t>
  </si>
  <si>
    <t>1,10,11,12,23,28,32</t>
  </si>
  <si>
    <t>OBLIGACIONES Y RESPONSABILIDADES DEL GENERADOR. INSCRIPCION EN EL REGISTRO DE GENERADORES.</t>
  </si>
  <si>
    <t>1068 DE 2015</t>
  </si>
  <si>
    <t xml:space="preserve">"POR MEDIO DEL CUAL SE EXPIDE EL DECRETO UNICO REGLAMENTARIO DEL SECTOR HACIENDA Y CRÉDITO PÚBLICO" </t>
  </si>
  <si>
    <t>RÉGIMEN PRESUPUESTAL, SISTEMA DE
CLASIFICACIÓN PRESUPUESTAL</t>
  </si>
  <si>
    <t>412 DE 2018</t>
  </si>
  <si>
    <t>POR EL CUAL SE MODIFICA PARCIALMENTE EL DECRETO 1068 DE 2015 EN EL LIBRO 2 RÉGIMEN REGLAMENTARIO DEL SECTOR HACIENDA Y CRÉDITO PÚBLICO, PARTE 8 DEL RÉGIMEN PRESUPUESTAL, PARTE 9 SISTEMA INTEGRADO DE INFORMACIÓN FINANCIERA - SIIF NACIÓN Y SE ESTABLECEN OTRAS DISPOSICIONES</t>
  </si>
  <si>
    <t>"RÉGIMEN PRESUPUESTAL, SISTEMA DE
CLASIFICACIÓN PRESUPUESTAL"</t>
  </si>
  <si>
    <t>1499 DE 2017</t>
  </si>
  <si>
    <t>"POR MEDIO DEL CUAL SE MODIFICA EL DECRETO 1083 DE 2015, DECRETO ÚNICO REGLAMENTARIO DEL SECTOR
FUNCIÓN PÚBLICA, EN LO RELACIONADO CON EL SISTEMA DE GESTIÓN ESTABLECIDO EN EL ARTÍCULO 133 DE LA LEY
1753 DE 2015"</t>
  </si>
  <si>
    <t>"IMPLEMENTACIÓN SISTEMA INTEGRADO
DE PLANEACIÓN Y GESTIÓN INSTITUCIONAL"</t>
  </si>
  <si>
    <t>1793 D3 2021</t>
  </si>
  <si>
    <t>POR EL CUAL SE LIQUIDA EL PRESUPUESTO GENERAL DE LA NACIÓN PARA LA VIGENCIA FISCAL DE 2022, SE DETALLAN LAS APROPIACIONES Y SE CLASIFICAN Y DEFINEN LOS GASTOS</t>
  </si>
  <si>
    <t>312 DE 2019</t>
  </si>
  <si>
    <t>POR LA CUAL SE DEFINEN LOS ESTANDARES MINIMOS DEL SISTEMA DE GESTION DE LA SEGURIDAD Y SALUD EN EL TRABAJO SG-SST</t>
  </si>
  <si>
    <t>Ministerio de Trabajo</t>
  </si>
  <si>
    <t>MEDICIONES AMBIENTALES DE RIESGOS PRIORITARIOS PROVENIENTES DE PELIGROS, FISICOS, QUIMICOS Y BIOLOGICOS. TENER UN PLAN DE MANEJO DE RESIDUOS DE FORMA QUE NO SE PONGA EN RIESGO A LOS TRABAJADORES</t>
  </si>
  <si>
    <t>1407 DE 2018</t>
  </si>
  <si>
    <t>POR LA CUAL SE REGLAMENTA LA GESTIÓN AMBIENTAL DE LOS RESIDUOS DE ENVASES Y EMPAQUES DE PAPEL, CARTÓN, PLÁSTICO, VIDRIO, METAL Y SE TOMAN OTRAS DETERMINACIONES.</t>
  </si>
  <si>
    <t>1,2,16</t>
  </si>
  <si>
    <t>Ministerio de Transporte y desarrollo sostenible</t>
  </si>
  <si>
    <t>REALIZAR CORRECTA SEPARACION EN LA FUENTE, Y HACER ENTREGA DE LOS RESIDUOS DE ENVASES Y EMPAQUES ESTABLECIDOS POR LOS PRODUCTORES.</t>
  </si>
  <si>
    <t>242 DE  2014</t>
  </si>
  <si>
    <t>POR LA CUAL SE ADOPTAN LOS LINEAMIENTOS PARA LA FORMULACIÓN, CONCERTACIÓN, IMPLEMENTACIÓN, EVALUACIÓN, CONTROL Y SEGUIMIENTO DEL PLAN INSTITUCIONAL DE GESTIÓN AMBIENTAL -PIGA</t>
  </si>
  <si>
    <t xml:space="preserve"> TODO Y SUS MODIFICACIONES</t>
  </si>
  <si>
    <t>Secretaria distrital de ambiente</t>
  </si>
  <si>
    <t>ESTABLECER E IMPLEMENTAR UN PLAN INSTITUCIONAL DE GESTION AMBIENTAL, DE ACUERDO A LA NORMATIVA VIGENTE</t>
  </si>
  <si>
    <t>1512 DE 2010</t>
  </si>
  <si>
    <t>POR LA CUAL SE ESTABLECEN LOS SISTEMAS DE RECOLECCIÓN SELECTIVA Y GESTIÓN AMBIENTAL DE RESIDUOS DE COMPUTADORES Y/O PERIFÉRICOS Y SE ADOPTAN OTRAS DISPOSICIONES</t>
  </si>
  <si>
    <t xml:space="preserve">OBLIGACIONES , PROHIBICIONES Y SANCIONES DE LOS CONSUMIDORES DE COMPUTADORES O PERIFERIOS EN LA DISPOSICION DE ESTOS RESIDUOS. </t>
  </si>
  <si>
    <t>15,19,20</t>
  </si>
  <si>
    <t>1362 DE 2007</t>
  </si>
  <si>
    <t>POR LA CUAL SE ESTABLECEN LOS REQUISITOS Y EL PROCEDIMIENTO PARA EL REGISTRO DE GENERADORES DE RESIDUOS O DESECHOS PELIGROSOS, A QUE HACEN REFERENCIA LOS ARTÍCULOS 27 Y 28 DEL DECRETO 4741 DEL 30 DE DICIEMBRE DE 2005.</t>
  </si>
  <si>
    <t>ART 1,2,3,4,5,6,7</t>
  </si>
  <si>
    <t>REGISTRO PARA  GENERADORES DE RESIDUOS PELIGROSOS</t>
  </si>
  <si>
    <t>1402 DE 2006</t>
  </si>
  <si>
    <t>POR LA CUAL SE DESARROLLA PARCIALMENTE EL DECRETO 4741 DEL 30 DE DICIEMBRE DE 2005, EN MATERIA DE RESIDUOS O DESECHOS PELIGROSOS.</t>
  </si>
  <si>
    <t>OBLIGACIÓN Y RESPONSABILIDAD DE LOS GENERADORES IDENTIFICAR LAS CARACTERÍSTICAS DE PELIGROSIDAD DE CADA UNO DE LOS RESIDUOS O DESECHOS PELIGROSOS QUE GENERE</t>
  </si>
  <si>
    <t>RESOLUCIÓN ORGANICA REGLAMENTARIA</t>
  </si>
  <si>
    <t>0051 DE 2021</t>
  </si>
  <si>
    <t>POR LA CUAL SE ADOPTA LA VERSIÓN 4.0 DEL CATÁLOGO INTEGRADO DE CLASIFICACIÓN PRESUPUESTAL (CICP)"</t>
  </si>
  <si>
    <t>019 DE 2022</t>
  </si>
  <si>
    <t>REPORTES SOBRE AUSTERIDAD DEL GASTO-ARTICULO 19 LEY 2155 DE 2021</t>
  </si>
  <si>
    <t>"ESTA CIRCULAR CONTIENE LOS CRITERIOS Y PROCEDIMIENTOS QUE DEBEN TENER EN CUENTA LOS ÓRGANOS
QUE CONFORMAN EL PRESUPUESTO GENERAL DE LA NACIÓN (PGN) PARA PRESENTAR ANTE EL MINISTERIO
DE HACIENDA Y CRÉDITO PÚBLICO UN INFORME SEMESTRAL SOBRE EL RECORTE Y AHORRO EN AUSTERIDAD,
EN CUMPLIMIENTO DEL ARTÍCULO 19 DE LA LEY 2155 DE 2021 Y DEL ARTÍCULO 20 DEL DECRETO 397 DE
2022."</t>
  </si>
  <si>
    <t>1567 DE 1998</t>
  </si>
  <si>
    <t>1083 DE 2015</t>
  </si>
  <si>
    <t xml:space="preserve"> El Departamento Administrativo de la Función Pública es la cabeza del Sector de la Función Pública encargado de formular las políticas generales de Administración Pública, en especial en materias relacionadas con Empleo Público, Organización Administrativa, Control Interno y Racionalización de Trámites de la Rama Ejecutiva del Poder Público.</t>
  </si>
  <si>
    <t>171 DE 2016</t>
  </si>
  <si>
    <t>Por medio del cual se modifica el artículo 2.2.4.6.37 del Capítulo 6 del Título 4 de la Parte 2 del Libro 2 del Decreto 1072 de 2015, Decreto Único Reglamentario del Sector Trabajo, sobre la transición para la implementación del Sistema de Gestión de la Seguridad y Salud en el Trabajo (SG-SST).</t>
  </si>
  <si>
    <t>Que de conformidad con el artículo 2° del Decreto 1295 de 1994, los objetivos generales del Sistema General de Riesgos Laborales son la promoci6n de la seguridad y salud en el trabajo y la prevenci6n de los riesgos laborales, para evitar accidentes de trabajo y enfermedades laborales.</t>
  </si>
  <si>
    <t>815 DE 2018</t>
  </si>
  <si>
    <t>Por el cual se modifica el Decreto 1083 de 2015, Único Reglamentario del Sector de Función Pública, en lo relacionado con las competencias laborales generales para los empleos públicos de los distintos niveles jerárquicos</t>
  </si>
  <si>
    <t>COMPETENCIAS LABORALES GENERALES PARA LOS EMPLEOS PÚBLICOS DE LOS DISTINTOS NIVELES JERÁRQUICOS</t>
  </si>
  <si>
    <t>1940 DE 2018</t>
  </si>
  <si>
    <t>POR LA CUAL SE DECRETA EL PRESUPUESTO DE RENTAS Y RECURSOS DE CAPITAL Y LEY DE APROPIACIONES PARA LA VIGENCIA FISCAL DEL 1o. DE ENERO AL 31 DE DICIEMBRE DE 2019</t>
  </si>
  <si>
    <t>390 DE 2014</t>
  </si>
  <si>
    <t xml:space="preserve">Que se hace necesario actualizar el Plan Nacional de Formación y Capacitación para el Desarrollo y la Profesionalización del Servidor Público
que incluya las orientaciones de la capacitación por competencias y los requerimientos de las entidades territoriales en materia de
formación y capacitación, </t>
  </si>
  <si>
    <t>1437 DE 2011</t>
  </si>
  <si>
    <t>CAPITULO II</t>
  </si>
  <si>
    <t>1474 DE 2021</t>
  </si>
  <si>
    <t xml:space="preserve">MEDIDAS ADMINISTRATIVAS PARA LA LUCHA CONTRA LA CORRUPCIÓN/ FUNCIONARIOS ESTATALES </t>
  </si>
  <si>
    <t>1712 DE 2014</t>
  </si>
  <si>
    <t>1780 DE 2016</t>
  </si>
  <si>
    <t>APLICA LOS INCENTIVOS PARA LA CONTRATACIÓN DE JÓVENES Y SU VINCULACIÓN AL SECTOR PRODUCTIVO</t>
  </si>
  <si>
    <t>1960 DE 2019</t>
  </si>
  <si>
    <t>APLICA PARA TODOS LOS EMPLEADOS PUBLICOS DEL ESTADO EN ENCARGO, MIENTRAS SE SURTE EL PROCESO DE SELECCIÓN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</si>
</sst>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font>
      <sz val="11"/>
      <color theme="1"/>
      <name val="Calibri"/>
      <family val="2"/>
      <scheme val="minor"/>
    </font>
    <font>
      <b/>
      <sz val="10"/>
      <color theme="0" tint="-4.9989318521683403E-2"/>
      <name val="Arial Narrow"/>
      <family val="2"/>
    </font>
    <font>
      <sz val="10"/>
      <name val="Arial Narrow"/>
      <family val="2"/>
    </font>
    <font>
      <sz val="10"/>
      <name val="Arial"/>
      <family val="2"/>
    </font>
    <font>
      <b/>
      <sz val="10"/>
      <name val="Arial Narrow"/>
      <family val="2"/>
    </font>
    <font>
      <b/>
      <sz val="10"/>
      <color theme="1"/>
      <name val="Arial Narrow"/>
      <family val="2"/>
    </font>
    <font>
      <sz val="11"/>
      <color theme="1"/>
      <name val="Arial Narrow"/>
      <family val="2"/>
    </font>
    <font>
      <sz val="6"/>
      <color theme="1"/>
      <name val="Arial Narrow"/>
      <family val="2"/>
    </font>
    <font>
      <b/>
      <sz val="9"/>
      <name val="Arial Narrow"/>
      <family val="2"/>
    </font>
    <font>
      <sz val="10"/>
      <color theme="0" tint="-4.9989318521683403E-2"/>
      <name val="Arial Narrow"/>
      <family val="2"/>
    </font>
    <font>
      <sz val="11"/>
      <color theme="1"/>
      <name val="Calibri"/>
      <family val="2"/>
      <scheme val="minor"/>
    </font>
    <font>
      <sz val="11"/>
      <color theme="1"/>
      <name val="Helvetica"/>
      <family val="2"/>
    </font>
    <font>
      <sz val="12"/>
      <color theme="1"/>
      <name val="Helvetica"/>
      <family val="2"/>
    </font>
    <font>
      <sz val="9"/>
      <color theme="1"/>
      <name val="Helvetica"/>
      <family val="2"/>
    </font>
    <font>
      <sz val="10"/>
      <color theme="1"/>
      <name val="Helvetica"/>
      <family val="2"/>
    </font>
    <font>
      <i/>
      <sz val="12"/>
      <color theme="1"/>
      <name val="Helvetica"/>
      <family val="2"/>
    </font>
    <font>
      <sz val="13"/>
      <color theme="1"/>
      <name val="Times"/>
      <family val="1"/>
    </font>
    <font>
      <sz val="10"/>
      <color rgb="FF141414"/>
      <name val="Helvetica"/>
      <family val="2"/>
    </font>
    <font>
      <sz val="11"/>
      <color rgb="FF141414"/>
      <name val="Helvetica"/>
      <family val="2"/>
    </font>
    <font>
      <b/>
      <sz val="16"/>
      <color rgb="FF141414"/>
      <name val="Helvetica"/>
      <family val="2"/>
    </font>
    <font>
      <sz val="10"/>
      <color theme="1"/>
      <name val="Arial Narrow"/>
      <family val="2"/>
    </font>
    <font>
      <b/>
      <sz val="9"/>
      <color rgb="FF000000"/>
      <name val="Tahoma"/>
      <family val="2"/>
    </font>
    <font>
      <sz val="9"/>
      <color rgb="FF000000"/>
      <name val="Tahoma"/>
      <family val="2"/>
    </font>
    <font>
      <sz val="11"/>
      <color theme="1"/>
      <name val="Calibri (Cuerpo)"/>
    </font>
    <font>
      <i/>
      <sz val="11"/>
      <color rgb="FF141414"/>
      <name val="Calibri (Cuerpo)"/>
    </font>
    <font>
      <sz val="11"/>
      <color rgb="FF141414"/>
      <name val="Calibri (Cuerpo)"/>
    </font>
    <font>
      <sz val="9"/>
      <color theme="1"/>
      <name val="Century Gothic"/>
      <family val="2"/>
    </font>
  </fonts>
  <fills count="6">
    <fill>
      <patternFill patternType="none"/>
    </fill>
    <fill>
      <patternFill patternType="gray125"/>
    </fill>
    <fill>
      <patternFill patternType="solid">
        <fgColor rgb="FF000066"/>
        <bgColor indexed="64"/>
      </patternFill>
    </fill>
    <fill>
      <patternFill patternType="solid">
        <fgColor theme="0"/>
        <bgColor indexed="64"/>
      </patternFill>
    </fill>
    <fill>
      <patternFill patternType="solid">
        <fgColor rgb="FFFFFF00"/>
        <bgColor indexed="64"/>
      </patternFill>
    </fill>
    <fill>
      <patternFill patternType="solid">
        <fgColor theme="0"/>
        <bgColor theme="0"/>
      </patternFill>
    </fill>
  </fills>
  <borders count="9">
    <border>
      <left/>
      <right/>
      <top/>
      <bottom/>
      <diagonal/>
    </border>
    <border>
      <left style="thin">
        <color rgb="FF000000"/>
      </left>
      <right style="thin">
        <color rgb="FF000000"/>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top/>
      <bottom style="thin">
        <color indexed="64"/>
      </bottom>
      <diagonal/>
    </border>
    <border>
      <left/>
      <right style="thin">
        <color rgb="FF000000"/>
      </right>
      <top/>
      <bottom style="thin">
        <color indexed="64"/>
      </bottom>
      <diagonal/>
    </border>
    <border>
      <left style="thin">
        <color indexed="64"/>
      </left>
      <right style="medium">
        <color indexed="64"/>
      </right>
      <top style="thin">
        <color indexed="64"/>
      </top>
      <bottom/>
      <diagonal/>
    </border>
  </borders>
  <cellStyleXfs count="3">
    <xf numFmtId="0" fontId="0" fillId="0" borderId="0"/>
    <xf numFmtId="0" fontId="3" fillId="0" borderId="0"/>
    <xf numFmtId="0" fontId="10" fillId="0" borderId="0"/>
  </cellStyleXfs>
  <cellXfs count="46">
    <xf numFmtId="0" fontId="0" fillId="0" borderId="0" xfId="0"/>
    <xf numFmtId="0" fontId="1" fillId="2" borderId="1" xfId="0" applyFont="1" applyFill="1" applyBorder="1" applyAlignment="1">
      <alignment horizontal="center" vertical="center" wrapText="1"/>
    </xf>
    <xf numFmtId="0" fontId="4" fillId="0" borderId="3" xfId="0" applyFont="1" applyBorder="1" applyAlignment="1">
      <alignment horizontal="center" vertical="center" wrapText="1"/>
    </xf>
    <xf numFmtId="0" fontId="6" fillId="0" borderId="3" xfId="0" applyFont="1" applyBorder="1" applyAlignment="1">
      <alignment wrapText="1"/>
    </xf>
    <xf numFmtId="0" fontId="6" fillId="0" borderId="0" xfId="0" applyFont="1"/>
    <xf numFmtId="0" fontId="6" fillId="0" borderId="0" xfId="0" applyFont="1" applyAlignment="1">
      <alignment wrapText="1"/>
    </xf>
    <xf numFmtId="0" fontId="6" fillId="0" borderId="0" xfId="0" applyFont="1" applyAlignment="1">
      <alignment vertical="center"/>
    </xf>
    <xf numFmtId="0" fontId="2" fillId="3" borderId="3" xfId="0" applyFont="1" applyFill="1" applyBorder="1" applyAlignment="1">
      <alignment vertical="center" wrapText="1"/>
    </xf>
    <xf numFmtId="0" fontId="2" fillId="3" borderId="0" xfId="0" applyFont="1" applyFill="1"/>
    <xf numFmtId="0" fontId="2" fillId="3" borderId="3" xfId="0" applyFont="1" applyFill="1" applyBorder="1" applyAlignment="1">
      <alignment horizontal="center" vertical="center" wrapText="1"/>
    </xf>
    <xf numFmtId="0" fontId="2" fillId="3" borderId="0" xfId="0" applyFont="1" applyFill="1" applyAlignment="1">
      <alignment vertical="center"/>
    </xf>
    <xf numFmtId="0" fontId="2" fillId="3" borderId="3" xfId="0" applyFont="1" applyFill="1" applyBorder="1" applyAlignment="1">
      <alignment horizontal="justify" vertical="center" wrapText="1"/>
    </xf>
    <xf numFmtId="0" fontId="6" fillId="0" borderId="0" xfId="0" applyFont="1" applyAlignment="1">
      <alignment horizontal="center"/>
    </xf>
    <xf numFmtId="0" fontId="6" fillId="0" borderId="0" xfId="0" applyFont="1" applyAlignment="1">
      <alignment horizontal="justify" vertical="center" wrapText="1"/>
    </xf>
    <xf numFmtId="0" fontId="2" fillId="0" borderId="3" xfId="0" applyFont="1" applyBorder="1" applyAlignment="1">
      <alignment vertical="center" wrapText="1"/>
    </xf>
    <xf numFmtId="0" fontId="9" fillId="2" borderId="1" xfId="0" applyFont="1" applyFill="1" applyBorder="1" applyAlignment="1">
      <alignment horizontal="center" vertical="center" wrapText="1"/>
    </xf>
    <xf numFmtId="0" fontId="6" fillId="0" borderId="0" xfId="0" applyFont="1" applyAlignment="1">
      <alignment horizontal="center" vertical="center"/>
    </xf>
    <xf numFmtId="0" fontId="6" fillId="0" borderId="3" xfId="0" applyFont="1" applyBorder="1" applyAlignment="1">
      <alignment vertical="center" wrapText="1"/>
    </xf>
    <xf numFmtId="0" fontId="2" fillId="4" borderId="3" xfId="0" applyFont="1" applyFill="1" applyBorder="1" applyAlignment="1">
      <alignment horizontal="center" vertical="center" wrapText="1"/>
    </xf>
    <xf numFmtId="0" fontId="6" fillId="0" borderId="3" xfId="0" applyFont="1" applyBorder="1" applyAlignment="1">
      <alignment horizontal="justify" vertical="center" wrapText="1"/>
    </xf>
    <xf numFmtId="0" fontId="2" fillId="0" borderId="3" xfId="0" applyFont="1" applyBorder="1" applyAlignment="1">
      <alignment horizontal="justify" vertical="center" wrapText="1"/>
    </xf>
    <xf numFmtId="0" fontId="0" fillId="0" borderId="3" xfId="0" applyBorder="1" applyAlignment="1">
      <alignment wrapText="1"/>
    </xf>
    <xf numFmtId="0" fontId="6" fillId="0" borderId="3" xfId="0" applyFont="1" applyBorder="1" applyAlignment="1">
      <alignment horizontal="center"/>
    </xf>
    <xf numFmtId="0" fontId="6" fillId="0" borderId="3" xfId="0" applyFont="1" applyBorder="1"/>
    <xf numFmtId="0" fontId="6" fillId="0" borderId="3" xfId="0" applyFont="1" applyBorder="1" applyAlignment="1">
      <alignment horizontal="center" vertical="center" wrapText="1"/>
    </xf>
    <xf numFmtId="0" fontId="6" fillId="0" borderId="3" xfId="0" applyFont="1" applyBorder="1" applyAlignment="1">
      <alignment vertical="center"/>
    </xf>
    <xf numFmtId="0" fontId="20" fillId="0" borderId="3" xfId="0" applyFont="1" applyBorder="1" applyAlignment="1">
      <alignment wrapText="1"/>
    </xf>
    <xf numFmtId="0" fontId="6" fillId="5" borderId="3" xfId="0" applyFont="1" applyFill="1" applyBorder="1" applyAlignment="1">
      <alignment horizontal="center" vertical="center" wrapText="1"/>
    </xf>
    <xf numFmtId="0" fontId="6" fillId="0" borderId="3" xfId="0" applyFont="1" applyBorder="1" applyAlignment="1">
      <alignment horizontal="center" vertical="center"/>
    </xf>
    <xf numFmtId="0" fontId="1" fillId="2" borderId="6"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4" fillId="3" borderId="2" xfId="1" applyFont="1" applyFill="1" applyBorder="1" applyAlignment="1">
      <alignment horizontal="center" vertical="center" wrapText="1"/>
    </xf>
    <xf numFmtId="0" fontId="4" fillId="3" borderId="4" xfId="1" applyFont="1" applyFill="1" applyBorder="1" applyAlignment="1">
      <alignment horizontal="center" vertical="center" wrapText="1"/>
    </xf>
    <xf numFmtId="0" fontId="4" fillId="3" borderId="5" xfId="1" applyFont="1" applyFill="1" applyBorder="1" applyAlignment="1">
      <alignment horizontal="center" vertical="center" wrapText="1"/>
    </xf>
    <xf numFmtId="0" fontId="8" fillId="3" borderId="2" xfId="1" applyFont="1" applyFill="1" applyBorder="1" applyAlignment="1">
      <alignment horizontal="center" vertical="center" wrapText="1"/>
    </xf>
    <xf numFmtId="0" fontId="8" fillId="3" borderId="4" xfId="1" applyFont="1" applyFill="1" applyBorder="1" applyAlignment="1">
      <alignment horizontal="center" vertical="center" wrapText="1"/>
    </xf>
    <xf numFmtId="0" fontId="8" fillId="3" borderId="5" xfId="1" applyFont="1" applyFill="1" applyBorder="1" applyAlignment="1">
      <alignment horizontal="center" vertical="center" wrapText="1"/>
    </xf>
    <xf numFmtId="0" fontId="7" fillId="0" borderId="3" xfId="0" applyFont="1" applyBorder="1" applyAlignment="1">
      <alignment horizontal="center" wrapText="1"/>
    </xf>
    <xf numFmtId="0" fontId="5" fillId="0" borderId="2" xfId="0" applyFont="1" applyBorder="1" applyAlignment="1">
      <alignment horizontal="center" vertical="center" wrapText="1"/>
    </xf>
    <xf numFmtId="0" fontId="5" fillId="0" borderId="4" xfId="0" applyFont="1" applyBorder="1" applyAlignment="1">
      <alignment horizontal="center" vertical="center" wrapText="1"/>
    </xf>
    <xf numFmtId="0" fontId="4" fillId="3" borderId="3" xfId="1" applyFont="1" applyFill="1" applyBorder="1" applyAlignment="1">
      <alignment horizontal="center" vertical="center" wrapText="1"/>
    </xf>
    <xf numFmtId="0" fontId="2" fillId="3" borderId="3" xfId="0" applyFont="1" applyFill="1" applyBorder="1" applyAlignment="1">
      <alignment vertical="center"/>
    </xf>
    <xf numFmtId="0" fontId="2" fillId="3" borderId="3" xfId="0" applyFont="1" applyFill="1" applyBorder="1" applyAlignment="1">
      <alignment horizontal="left" vertical="center"/>
    </xf>
    <xf numFmtId="0" fontId="0" fillId="0" borderId="3" xfId="0" applyBorder="1" applyAlignment="1">
      <alignment horizontal="left" wrapText="1"/>
    </xf>
    <xf numFmtId="0" fontId="0" fillId="0" borderId="3" xfId="0" applyFont="1" applyBorder="1" applyAlignment="1">
      <alignment wrapText="1"/>
    </xf>
    <xf numFmtId="0" fontId="26" fillId="0" borderId="8" xfId="0" applyFont="1" applyBorder="1" applyAlignment="1">
      <alignment vertical="center" wrapText="1"/>
    </xf>
  </cellXfs>
  <cellStyles count="3">
    <cellStyle name="Normal" xfId="0" builtinId="0"/>
    <cellStyle name="Normal 2" xfId="1" xr:uid="{00000000-0005-0000-0000-000001000000}"/>
    <cellStyle name="Normal 3" xfId="2" xr:uid="{BF68DD14-DA95-5340-A900-4FD96517074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333375</xdr:colOff>
      <xdr:row>0</xdr:row>
      <xdr:rowOff>114300</xdr:rowOff>
    </xdr:from>
    <xdr:to>
      <xdr:col>1</xdr:col>
      <xdr:colOff>476250</xdr:colOff>
      <xdr:row>0</xdr:row>
      <xdr:rowOff>600075</xdr:rowOff>
    </xdr:to>
    <xdr:pic>
      <xdr:nvPicPr>
        <xdr:cNvPr id="2" name="Imagen 2">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3450" t="6520" r="3458" b="10547"/>
        <a:stretch>
          <a:fillRect/>
        </a:stretch>
      </xdr:blipFill>
      <xdr:spPr bwMode="auto">
        <a:xfrm>
          <a:off x="1095375" y="114300"/>
          <a:ext cx="18288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161925</xdr:colOff>
      <xdr:row>0</xdr:row>
      <xdr:rowOff>123825</xdr:rowOff>
    </xdr:from>
    <xdr:to>
      <xdr:col>11</xdr:col>
      <xdr:colOff>590550</xdr:colOff>
      <xdr:row>0</xdr:row>
      <xdr:rowOff>695325</xdr:rowOff>
    </xdr:to>
    <xdr:pic>
      <xdr:nvPicPr>
        <xdr:cNvPr id="3" name="Imagen 3" descr="Minsalud logo">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019925" y="123825"/>
          <a:ext cx="1952625"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13"/>
  <sheetViews>
    <sheetView topLeftCell="A10" workbookViewId="0">
      <selection activeCell="B2" sqref="B2"/>
    </sheetView>
  </sheetViews>
  <sheetFormatPr baseColWidth="10" defaultRowHeight="15"/>
  <cols>
    <col min="1" max="1" width="42" customWidth="1"/>
    <col min="2" max="2" width="60.83203125" customWidth="1"/>
  </cols>
  <sheetData>
    <row r="1" spans="1:2">
      <c r="A1" s="29" t="s">
        <v>56</v>
      </c>
      <c r="B1" s="30"/>
    </row>
    <row r="2" spans="1:2" ht="31.5" customHeight="1">
      <c r="A2" s="2" t="s">
        <v>0</v>
      </c>
      <c r="B2" s="3" t="s">
        <v>57</v>
      </c>
    </row>
    <row r="3" spans="1:2" ht="31.5" customHeight="1">
      <c r="A3" s="2" t="s">
        <v>1</v>
      </c>
      <c r="B3" s="3" t="s">
        <v>58</v>
      </c>
    </row>
    <row r="4" spans="1:2" ht="31.5" customHeight="1">
      <c r="A4" s="2" t="s">
        <v>2</v>
      </c>
      <c r="B4" s="3" t="s">
        <v>59</v>
      </c>
    </row>
    <row r="5" spans="1:2" ht="31.5" customHeight="1">
      <c r="A5" s="2" t="s">
        <v>3</v>
      </c>
      <c r="B5" s="3" t="s">
        <v>60</v>
      </c>
    </row>
    <row r="6" spans="1:2" ht="31.5" customHeight="1">
      <c r="A6" s="2" t="s">
        <v>4</v>
      </c>
      <c r="B6" s="3" t="s">
        <v>61</v>
      </c>
    </row>
    <row r="7" spans="1:2" ht="31.5" customHeight="1">
      <c r="A7" s="2" t="s">
        <v>5</v>
      </c>
      <c r="B7" s="17" t="s">
        <v>62</v>
      </c>
    </row>
    <row r="8" spans="1:2" ht="31.5" customHeight="1">
      <c r="A8" s="2" t="s">
        <v>6</v>
      </c>
      <c r="B8" s="3" t="s">
        <v>63</v>
      </c>
    </row>
    <row r="9" spans="1:2" ht="31.5" customHeight="1">
      <c r="A9" s="2" t="s">
        <v>7</v>
      </c>
      <c r="B9" s="3" t="s">
        <v>64</v>
      </c>
    </row>
    <row r="10" spans="1:2" ht="31.5" customHeight="1">
      <c r="A10" s="2" t="s">
        <v>72</v>
      </c>
      <c r="B10" s="3" t="s">
        <v>73</v>
      </c>
    </row>
    <row r="11" spans="1:2" ht="31.5" customHeight="1">
      <c r="A11" s="2" t="s">
        <v>77</v>
      </c>
      <c r="B11" s="3" t="s">
        <v>78</v>
      </c>
    </row>
    <row r="12" spans="1:2" ht="95.25" customHeight="1">
      <c r="A12" s="2" t="s">
        <v>74</v>
      </c>
      <c r="B12" s="17" t="s">
        <v>75</v>
      </c>
    </row>
    <row r="13" spans="1:2" ht="31.5" customHeight="1">
      <c r="A13" s="2" t="s">
        <v>8</v>
      </c>
      <c r="B13" s="3" t="s">
        <v>76</v>
      </c>
    </row>
  </sheetData>
  <mergeCells count="1">
    <mergeCell ref="A1:B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181"/>
  <sheetViews>
    <sheetView tabSelected="1" topLeftCell="A123" workbookViewId="0">
      <selection activeCell="F128" sqref="F128"/>
    </sheetView>
  </sheetViews>
  <sheetFormatPr baseColWidth="10" defaultColWidth="11.5" defaultRowHeight="14"/>
  <cols>
    <col min="1" max="1" width="25.33203125" style="13" customWidth="1"/>
    <col min="2" max="2" width="21" style="16" customWidth="1"/>
    <col min="3" max="3" width="36.83203125" style="5" customWidth="1"/>
    <col min="4" max="4" width="37.5" style="6" customWidth="1"/>
    <col min="5" max="5" width="17.6640625" style="12" customWidth="1"/>
    <col min="6" max="6" width="44" style="4" customWidth="1"/>
    <col min="7" max="7" width="17.6640625" style="12" customWidth="1"/>
    <col min="8" max="8" width="21.6640625" style="12" customWidth="1"/>
    <col min="9" max="10" width="17.6640625" style="12" customWidth="1"/>
    <col min="11" max="11" width="55.83203125" style="4" customWidth="1"/>
    <col min="12" max="12" width="26.5" style="4" customWidth="1"/>
    <col min="13" max="16384" width="11.5" style="4"/>
  </cols>
  <sheetData>
    <row r="1" spans="1:12" ht="54.75" customHeight="1">
      <c r="A1" s="37"/>
      <c r="B1" s="37"/>
      <c r="C1" s="37"/>
      <c r="D1" s="38" t="s">
        <v>69</v>
      </c>
      <c r="E1" s="39"/>
      <c r="F1" s="39"/>
      <c r="G1" s="39"/>
      <c r="H1" s="39"/>
      <c r="I1" s="34"/>
      <c r="J1" s="35"/>
      <c r="K1" s="35"/>
      <c r="L1" s="36"/>
    </row>
    <row r="2" spans="1:12" ht="56.25" customHeight="1">
      <c r="A2" s="40" t="s">
        <v>9</v>
      </c>
      <c r="B2" s="40"/>
      <c r="C2" s="40"/>
      <c r="D2" s="31" t="s">
        <v>10</v>
      </c>
      <c r="E2" s="32"/>
      <c r="F2" s="33"/>
      <c r="G2" s="32" t="s">
        <v>65</v>
      </c>
      <c r="H2" s="33"/>
      <c r="I2" s="31" t="s">
        <v>66</v>
      </c>
      <c r="J2" s="32"/>
      <c r="K2" s="32"/>
      <c r="L2" s="33"/>
    </row>
    <row r="3" spans="1:12" ht="56">
      <c r="A3" s="1" t="s">
        <v>67</v>
      </c>
      <c r="B3" s="15" t="s">
        <v>68</v>
      </c>
      <c r="C3" s="1" t="s">
        <v>2</v>
      </c>
      <c r="D3" s="1" t="s">
        <v>4</v>
      </c>
      <c r="E3" s="1" t="s">
        <v>3</v>
      </c>
      <c r="F3" s="1" t="s">
        <v>5</v>
      </c>
      <c r="G3" s="1" t="s">
        <v>6</v>
      </c>
      <c r="H3" s="1" t="s">
        <v>7</v>
      </c>
      <c r="I3" s="1" t="s">
        <v>72</v>
      </c>
      <c r="J3" s="1" t="s">
        <v>77</v>
      </c>
      <c r="K3" s="1" t="s">
        <v>74</v>
      </c>
      <c r="L3" s="1" t="s">
        <v>8</v>
      </c>
    </row>
    <row r="4" spans="1:12" s="8" customFormat="1" ht="88.5" customHeight="1">
      <c r="A4" s="20" t="s">
        <v>21</v>
      </c>
      <c r="B4" s="21" t="s">
        <v>79</v>
      </c>
      <c r="C4" s="21" t="str">
        <f>UPPER("Por la cual se prorroga la emergencia sanitaria por el coronavirus COVID-19, declarada mediante Resolución 385 de 2020, prorrogada por las Resoluciones 844, 1462, 2230 de 2020, 222, 738, 1315, 1913 de 2021 y304 de 2022")</f>
        <v>POR LA CUAL SE PRORROGA LA EMERGENCIA SANITARIA POR EL CORONAVIRUS COVID-19, DECLARADA MEDIANTE RESOLUCIÓN 385 DE 2020, PRORROGADA POR LAS RESOLUCIONES 844, 1462, 2230 DE 2020, 222, 738, 1315, 1913 DE 2021 Y304 DE 2022</v>
      </c>
      <c r="D4" s="21" t="s">
        <v>268</v>
      </c>
      <c r="E4" s="21" t="s">
        <v>315</v>
      </c>
      <c r="F4" s="21" t="str">
        <f>UPPER("Por la cual se prorroga la emergencia sanitaria por el coronavirus COVID-19, declarada mediante Resolución 385 de 2020, prorrogada por las Resoluciones 844, 1462, 2230 de 2020, 222, 738, 1315, 1913 de 2021 y304 de 2022")</f>
        <v>POR LA CUAL SE PRORROGA LA EMERGENCIA SANITARIA POR EL CORONAVIRUS COVID-19, DECLARADA MEDIANTE RESOLUCIÓN 385 DE 2020, PRORROGADA POR LAS RESOLUCIONES 844, 1462, 2230 DE 2020, 222, 738, 1315, 1913 DE 2021 Y304 DE 2022</v>
      </c>
      <c r="G4" s="9" t="s">
        <v>18</v>
      </c>
      <c r="H4" s="9" t="s">
        <v>70</v>
      </c>
      <c r="I4" s="9"/>
      <c r="J4" s="18"/>
      <c r="K4" s="7"/>
      <c r="L4" s="9"/>
    </row>
    <row r="5" spans="1:12" s="8" customFormat="1" ht="75" customHeight="1">
      <c r="A5" s="20" t="s">
        <v>21</v>
      </c>
      <c r="B5" s="21" t="s">
        <v>80</v>
      </c>
      <c r="C5" s="21" t="str">
        <f>UPPER("Por la cual se modifica la Resolución 3341 de 2020 y sus Anexos Técnicos")</f>
        <v>POR LA CUAL SE MODIFICA LA RESOLUCIÓN 3341 DE 2020 Y SUS ANEXOS TÉCNICOS</v>
      </c>
      <c r="D5" s="21" t="s">
        <v>268</v>
      </c>
      <c r="E5" s="21" t="s">
        <v>316</v>
      </c>
      <c r="F5" s="21" t="str">
        <f>UPPER("Por la cual se modifica la Resolución 3341 de 2020 y sus Anexos Técnicos")</f>
        <v>POR LA CUAL SE MODIFICA LA RESOLUCIÓN 3341 DE 2020 Y SUS ANEXOS TÉCNICOS</v>
      </c>
      <c r="G5" s="9" t="s">
        <v>18</v>
      </c>
      <c r="H5" s="9" t="s">
        <v>70</v>
      </c>
      <c r="I5" s="9"/>
      <c r="J5" s="9"/>
      <c r="K5" s="7"/>
      <c r="L5" s="9"/>
    </row>
    <row r="6" spans="1:12" s="8" customFormat="1" ht="92" customHeight="1">
      <c r="A6" s="20" t="s">
        <v>21</v>
      </c>
      <c r="B6" s="21" t="s">
        <v>554</v>
      </c>
      <c r="C6" s="21" t="str">
        <f>UPPER("Por la cual se actualiza el Plan Nacional de Formación y Capacitación")</f>
        <v>POR LA CUAL SE ACTUALIZA EL PLAN NACIONAL DE FORMACIÓN Y CAPACITACIÓN</v>
      </c>
      <c r="D6" s="21" t="s">
        <v>268</v>
      </c>
      <c r="E6" s="21" t="s">
        <v>332</v>
      </c>
      <c r="F6" s="21" t="s">
        <v>555</v>
      </c>
      <c r="G6" s="9" t="s">
        <v>51</v>
      </c>
      <c r="H6" s="9" t="s">
        <v>70</v>
      </c>
      <c r="I6" s="9"/>
      <c r="J6" s="9"/>
      <c r="K6" s="7"/>
      <c r="L6" s="9"/>
    </row>
    <row r="7" spans="1:12" s="8" customFormat="1" ht="83.25" customHeight="1">
      <c r="A7" s="20" t="s">
        <v>21</v>
      </c>
      <c r="B7" s="21" t="s">
        <v>445</v>
      </c>
      <c r="C7" s="21" t="str">
        <f>UPPER("Por medio de la cual se adopta el catálogo de competencias funcionales para las áreas o procesos transversales de las entidades públicas")</f>
        <v>POR MEDIO DE LA CUAL SE ADOPTA EL CATÁLOGO DE COMPETENCIAS FUNCIONALES PARA LAS ÁREAS O PROCESOS TRANSVERSALES DE LAS ENTIDADES PÚBLICAS</v>
      </c>
      <c r="D7" s="21" t="s">
        <v>268</v>
      </c>
      <c r="E7" s="21" t="s">
        <v>446</v>
      </c>
      <c r="F7" s="21" t="s">
        <v>447</v>
      </c>
      <c r="G7" s="9" t="s">
        <v>31</v>
      </c>
      <c r="H7" s="9" t="s">
        <v>70</v>
      </c>
      <c r="I7" s="9"/>
      <c r="J7" s="9"/>
      <c r="K7" s="7"/>
      <c r="L7" s="9"/>
    </row>
    <row r="8" spans="1:12" s="8" customFormat="1" ht="93" customHeight="1">
      <c r="A8" s="20" t="s">
        <v>13</v>
      </c>
      <c r="B8" s="21" t="s">
        <v>81</v>
      </c>
      <c r="C8" s="21" t="s">
        <v>82</v>
      </c>
      <c r="D8" s="21" t="s">
        <v>268</v>
      </c>
      <c r="E8" s="21" t="s">
        <v>315</v>
      </c>
      <c r="F8" s="21" t="s">
        <v>82</v>
      </c>
      <c r="G8" s="9" t="s">
        <v>18</v>
      </c>
      <c r="H8" s="9" t="s">
        <v>70</v>
      </c>
      <c r="I8" s="9"/>
      <c r="J8" s="9"/>
      <c r="K8" s="7"/>
      <c r="L8" s="9"/>
    </row>
    <row r="9" spans="1:12" s="8" customFormat="1" ht="112">
      <c r="A9" s="20" t="s">
        <v>21</v>
      </c>
      <c r="B9" s="21" t="s">
        <v>83</v>
      </c>
      <c r="C9" s="21" t="s">
        <v>84</v>
      </c>
      <c r="D9" s="21" t="s">
        <v>268</v>
      </c>
      <c r="E9" s="21" t="s">
        <v>315</v>
      </c>
      <c r="F9" s="21" t="s">
        <v>84</v>
      </c>
      <c r="G9" s="9" t="s">
        <v>18</v>
      </c>
      <c r="H9" s="9" t="s">
        <v>70</v>
      </c>
      <c r="I9" s="9"/>
      <c r="J9" s="9"/>
      <c r="K9" s="7"/>
      <c r="L9" s="9"/>
    </row>
    <row r="10" spans="1:12" s="8" customFormat="1" ht="32">
      <c r="A10" s="20" t="s">
        <v>21</v>
      </c>
      <c r="B10" s="21" t="s">
        <v>85</v>
      </c>
      <c r="C10" s="21" t="str">
        <f>UPPER("Por la cual se actualiza la Clasificación Única de Procedimientos en Salud - CUPS")</f>
        <v>POR LA CUAL SE ACTUALIZA LA CLASIFICACIÓN ÚNICA DE PROCEDIMIENTOS EN SALUD - CUPS</v>
      </c>
      <c r="D10" s="21" t="s">
        <v>268</v>
      </c>
      <c r="E10" s="21" t="s">
        <v>315</v>
      </c>
      <c r="F10" s="21" t="s">
        <v>86</v>
      </c>
      <c r="G10" s="9" t="s">
        <v>18</v>
      </c>
      <c r="H10" s="9" t="s">
        <v>70</v>
      </c>
      <c r="I10" s="9"/>
      <c r="J10" s="9"/>
      <c r="K10" s="7"/>
      <c r="L10" s="11"/>
    </row>
    <row r="11" spans="1:12" s="8" customFormat="1" ht="80">
      <c r="A11" s="20" t="s">
        <v>21</v>
      </c>
      <c r="B11" s="21" t="s">
        <v>521</v>
      </c>
      <c r="C11" s="21" t="s">
        <v>522</v>
      </c>
      <c r="D11" s="21" t="s">
        <v>523</v>
      </c>
      <c r="E11" s="21" t="s">
        <v>524</v>
      </c>
      <c r="F11" s="21" t="s">
        <v>525</v>
      </c>
      <c r="G11" s="9" t="s">
        <v>51</v>
      </c>
      <c r="H11" s="9" t="s">
        <v>71</v>
      </c>
      <c r="I11" s="9"/>
      <c r="J11" s="9"/>
      <c r="K11" s="7"/>
      <c r="L11" s="11"/>
    </row>
    <row r="12" spans="1:12" s="8" customFormat="1" ht="112">
      <c r="A12" s="20" t="s">
        <v>21</v>
      </c>
      <c r="B12" s="21" t="s">
        <v>87</v>
      </c>
      <c r="C12" s="21" t="s">
        <v>88</v>
      </c>
      <c r="D12" s="21" t="s">
        <v>268</v>
      </c>
      <c r="E12" s="21" t="s">
        <v>317</v>
      </c>
      <c r="F12" s="21" t="s">
        <v>88</v>
      </c>
      <c r="G12" s="9" t="s">
        <v>51</v>
      </c>
      <c r="H12" s="9" t="s">
        <v>70</v>
      </c>
      <c r="I12" s="9"/>
      <c r="J12" s="9"/>
      <c r="K12" s="7"/>
      <c r="L12" s="9"/>
    </row>
    <row r="13" spans="1:12" s="8" customFormat="1" ht="48">
      <c r="A13" s="20" t="s">
        <v>21</v>
      </c>
      <c r="B13" s="21" t="s">
        <v>89</v>
      </c>
      <c r="C13" s="21" t="s">
        <v>90</v>
      </c>
      <c r="D13" s="21" t="s">
        <v>268</v>
      </c>
      <c r="E13" s="21" t="s">
        <v>315</v>
      </c>
      <c r="F13" s="21" t="s">
        <v>90</v>
      </c>
      <c r="G13" s="9" t="s">
        <v>51</v>
      </c>
      <c r="H13" s="9" t="s">
        <v>70</v>
      </c>
      <c r="I13" s="9"/>
      <c r="J13" s="9"/>
      <c r="K13" s="7"/>
      <c r="L13" s="9"/>
    </row>
    <row r="14" spans="1:12" s="8" customFormat="1" ht="64">
      <c r="A14" s="20" t="s">
        <v>21</v>
      </c>
      <c r="B14" s="21" t="s">
        <v>91</v>
      </c>
      <c r="C14" s="21" t="str">
        <f>UPPER("Por la cual se actualizan integralmente los servicios y tecnologías de salud financiados con recursos de la Unidad de Pago por Capitación (IPC)")</f>
        <v>POR LA CUAL SE ACTUALIZAN INTEGRALMENTE LOS SERVICIOS Y TECNOLOGÍAS DE SALUD FINANCIADOS CON RECURSOS DE LA UNIDAD DE PAGO POR CAPITACIÓN (IPC)</v>
      </c>
      <c r="D14" s="21" t="s">
        <v>268</v>
      </c>
      <c r="E14" s="21" t="s">
        <v>315</v>
      </c>
      <c r="F14" s="21" t="s">
        <v>92</v>
      </c>
      <c r="G14" s="9" t="s">
        <v>18</v>
      </c>
      <c r="H14" s="9" t="s">
        <v>70</v>
      </c>
      <c r="I14" s="9"/>
      <c r="J14" s="9"/>
      <c r="K14" s="7"/>
      <c r="L14" s="11"/>
    </row>
    <row r="15" spans="1:12" s="8" customFormat="1" ht="211" customHeight="1">
      <c r="A15" s="20" t="s">
        <v>21</v>
      </c>
      <c r="B15" s="21" t="s">
        <v>93</v>
      </c>
      <c r="C15" s="21" t="str">
        <f>UPPER("Por la cual se fija el valor de la Unidad de Pago por Capitación - IPC - para financiar los servicios y tecnologías de salud de los Regímenes Contributivo y Subsidiado para la vigencia 2021 y se dictan otras disposiciones")</f>
        <v>POR LA CUAL SE FIJA EL VALOR DE LA UNIDAD DE PAGO POR CAPITACIÓN - IPC - PARA FINANCIAR LOS SERVICIOS Y TECNOLOGÍAS DE SALUD DE LOS REGÍMENES CONTRIBUTIVO Y SUBSIDIADO PARA LA VIGENCIA 2021 Y SE DICTAN OTRAS DISPOSICIONES</v>
      </c>
      <c r="D15" s="21" t="s">
        <v>268</v>
      </c>
      <c r="E15" s="21" t="s">
        <v>315</v>
      </c>
      <c r="F15" s="21" t="s">
        <v>94</v>
      </c>
      <c r="G15" s="9" t="s">
        <v>18</v>
      </c>
      <c r="H15" s="9" t="s">
        <v>70</v>
      </c>
      <c r="I15" s="9"/>
      <c r="J15" s="9"/>
      <c r="K15" s="7"/>
      <c r="L15" s="9"/>
    </row>
    <row r="16" spans="1:12" s="10" customFormat="1" ht="111" customHeight="1">
      <c r="A16" s="20" t="s">
        <v>21</v>
      </c>
      <c r="B16" s="21" t="s">
        <v>95</v>
      </c>
      <c r="C16" s="21" t="str">
        <f>UPPER("Por medio de la cual se modifican los artículos 11 y 20 de la Resolución 1545 de 2019, en cuanto al plazo para el desarrollo de las mesas de saneamiento de aportes patronales y el reporte consolidado de ejecución final de recursos de aportes patronales")</f>
        <v>POR MEDIO DE LA CUAL SE MODIFICAN LOS ARTÍCULOS 11 Y 20 DE LA RESOLUCIÓN 1545 DE 2019, EN CUANTO AL PLAZO PARA EL DESARROLLO DE LAS MESAS DE SANEAMIENTO DE APORTES PATRONALES Y EL REPORTE CONSOLIDADO DE EJECUCIÓN FINAL DE RECURSOS DE APORTES PATRONALES</v>
      </c>
      <c r="D16" s="21" t="s">
        <v>268</v>
      </c>
      <c r="E16" s="21" t="s">
        <v>315</v>
      </c>
      <c r="F16" s="21" t="s">
        <v>96</v>
      </c>
      <c r="G16" s="9" t="s">
        <v>18</v>
      </c>
      <c r="H16" s="9" t="s">
        <v>70</v>
      </c>
      <c r="I16" s="9"/>
      <c r="J16" s="9"/>
      <c r="K16" s="7"/>
      <c r="L16" s="9"/>
    </row>
    <row r="17" spans="1:12" s="8" customFormat="1" ht="111" customHeight="1">
      <c r="A17" s="20" t="s">
        <v>21</v>
      </c>
      <c r="B17" s="21" t="s">
        <v>97</v>
      </c>
      <c r="C17" s="21" t="str">
        <f>UPPER("Por la cual se actualiza la sectorización de los sujetos de control fiscal y se asigna en las D15Contralorías Delegadas Sectoriales la competencia para ejercer la vigilancia y el control fiscal.
")</f>
        <v xml:space="preserve">POR LA CUAL SE ACTUALIZA LA SECTORIZACIÓN DE LOS SUJETOS DE CONTROL FISCAL Y SE ASIGNA EN LAS D15CONTRALORÍAS DELEGADAS SECTORIALES LA COMPETENCIA PARA EJERCER LA VIGILANCIA Y EL CONTROL FISCAL.
</v>
      </c>
      <c r="D17" s="21" t="s">
        <v>268</v>
      </c>
      <c r="E17" s="21" t="s">
        <v>318</v>
      </c>
      <c r="F17" s="21" t="str">
        <f>UPPER("Por la cual se actualiza la sectorización de los sujetos de control fiscal y se asigna en las D15Contralorías Delegadas Sectoriales la competencia para ejercer la vigilancia y el control fiscal.
")</f>
        <v xml:space="preserve">POR LA CUAL SE ACTUALIZA LA SECTORIZACIÓN DE LOS SUJETOS DE CONTROL FISCAL Y SE ASIGNA EN LAS D15CONTRALORÍAS DELEGADAS SECTORIALES LA COMPETENCIA PARA EJERCER LA VIGILANCIA Y EL CONTROL FISCAL.
</v>
      </c>
      <c r="G17" s="9" t="s">
        <v>51</v>
      </c>
      <c r="H17" s="9" t="s">
        <v>70</v>
      </c>
      <c r="I17" s="9"/>
      <c r="J17" s="9"/>
      <c r="K17" s="7"/>
      <c r="L17" s="9"/>
    </row>
    <row r="18" spans="1:12" s="8" customFormat="1" ht="98" customHeight="1">
      <c r="A18" s="20" t="s">
        <v>21</v>
      </c>
      <c r="B18" s="21" t="s">
        <v>98</v>
      </c>
      <c r="C18" s="21" t="str">
        <f>UPPER("Por la cual se incorpora, en los Procedimientos Transversales del Régimen de Contabilidad Pública, el Procedimiento para la elaboracióńn del informe contable cuando se produzca cambio de representante legal")</f>
        <v>POR LA CUAL SE INCORPORA, EN LOS PROCEDIMIENTOS TRANSVERSALES DEL RÉGIMEN DE CONTABILIDAD PÚBLICA, EL PROCEDIMIENTO PARA LA ELABORACIÓŃN DEL INFORME CONTABLE CUANDO SE PRODUZCA CAMBIO DE REPRESENTANTE LEGAL</v>
      </c>
      <c r="D18" s="21" t="s">
        <v>268</v>
      </c>
      <c r="E18" s="21" t="s">
        <v>319</v>
      </c>
      <c r="F18" s="21" t="str">
        <f>UPPER("Por la cual se incorpora, en los Procedimientos Transversales del Régimen de Contabilidad Pública, el Procedimiento para la elaboracióńn del informe contable cuando se produzca cambio de representante legal")</f>
        <v>POR LA CUAL SE INCORPORA, EN LOS PROCEDIMIENTOS TRANSVERSALES DEL RÉGIMEN DE CONTABILIDAD PÚBLICA, EL PROCEDIMIENTO PARA LA ELABORACIÓŃN DEL INFORME CONTABLE CUANDO SE PRODUZCA CAMBIO DE REPRESENTANTE LEGAL</v>
      </c>
      <c r="G18" s="9" t="s">
        <v>51</v>
      </c>
      <c r="H18" s="9" t="s">
        <v>70</v>
      </c>
      <c r="I18" s="9"/>
      <c r="J18" s="9"/>
      <c r="K18" s="7"/>
      <c r="L18" s="9"/>
    </row>
    <row r="19" spans="1:12" s="8" customFormat="1" ht="72.75" customHeight="1">
      <c r="A19" s="20" t="s">
        <v>21</v>
      </c>
      <c r="B19" s="21" t="s">
        <v>99</v>
      </c>
      <c r="C19" s="21" t="s">
        <v>100</v>
      </c>
      <c r="D19" s="21" t="s">
        <v>268</v>
      </c>
      <c r="E19" s="21" t="s">
        <v>315</v>
      </c>
      <c r="F19" s="21" t="s">
        <v>100</v>
      </c>
      <c r="G19" s="9" t="s">
        <v>18</v>
      </c>
      <c r="H19" s="9" t="s">
        <v>70</v>
      </c>
      <c r="I19" s="9"/>
      <c r="J19" s="9"/>
      <c r="K19" s="7"/>
      <c r="L19" s="9"/>
    </row>
    <row r="20" spans="1:12" s="8" customFormat="1" ht="129.75" customHeight="1">
      <c r="A20" s="20" t="s">
        <v>21</v>
      </c>
      <c r="B20" s="21" t="s">
        <v>101</v>
      </c>
      <c r="C20" s="21" t="s">
        <v>102</v>
      </c>
      <c r="D20" s="21" t="s">
        <v>268</v>
      </c>
      <c r="E20" s="21" t="s">
        <v>315</v>
      </c>
      <c r="F20" s="21" t="s">
        <v>102</v>
      </c>
      <c r="G20" s="9" t="s">
        <v>18</v>
      </c>
      <c r="H20" s="9" t="s">
        <v>70</v>
      </c>
      <c r="I20" s="9"/>
      <c r="J20" s="9"/>
      <c r="K20" s="7"/>
      <c r="L20" s="9"/>
    </row>
    <row r="21" spans="1:12" s="8" customFormat="1" ht="71.25" customHeight="1">
      <c r="A21" s="20" t="s">
        <v>21</v>
      </c>
      <c r="B21" s="21" t="s">
        <v>103</v>
      </c>
      <c r="C21" s="21" t="str">
        <f>UPPER("Por la cual se actualizan integralmente los servicios y tecnologías de salud financiados con recursos de la Unidad de Pago por Capilación (UPC)")</f>
        <v>POR LA CUAL SE ACTUALIZAN INTEGRALMENTE LOS SERVICIOS Y TECNOLOGÍAS DE SALUD FINANCIADOS CON RECURSOS DE LA UNIDAD DE PAGO POR CAPILACIÓN (UPC)</v>
      </c>
      <c r="D21" s="21" t="s">
        <v>268</v>
      </c>
      <c r="E21" s="21" t="s">
        <v>315</v>
      </c>
      <c r="F21" s="21" t="str">
        <f>UPPER("Por la cual se actualizan integralmente los servicios y tecnologías de salud financiados con recursos de la Unidad de Pago por Capilación (UPC)")</f>
        <v>POR LA CUAL SE ACTUALIZAN INTEGRALMENTE LOS SERVICIOS Y TECNOLOGÍAS DE SALUD FINANCIADOS CON RECURSOS DE LA UNIDAD DE PAGO POR CAPILACIÓN (UPC)</v>
      </c>
      <c r="G21" s="9" t="s">
        <v>18</v>
      </c>
      <c r="H21" s="9" t="s">
        <v>70</v>
      </c>
      <c r="I21" s="9"/>
      <c r="J21" s="9"/>
      <c r="K21" s="7"/>
      <c r="L21" s="9"/>
    </row>
    <row r="22" spans="1:12" s="8" customFormat="1" ht="109.5" customHeight="1">
      <c r="A22" s="20" t="s">
        <v>21</v>
      </c>
      <c r="B22" s="21" t="s">
        <v>104</v>
      </c>
      <c r="C22" s="21" t="str">
        <f>UPPER("Por la cual se regula el trámite de la intervención funcional en la Contraloría General de la República y se dictan otras disposiciones. ")</f>
        <v xml:space="preserve">POR LA CUAL SE REGULA EL TRÁMITE DE LA INTERVENCIÓN FUNCIONAL EN LA CONTRALORÍA GENERAL DE LA REPÚBLICA Y SE DICTAN OTRAS DISPOSICIONES. </v>
      </c>
      <c r="D22" s="21" t="s">
        <v>268</v>
      </c>
      <c r="E22" s="21" t="s">
        <v>318</v>
      </c>
      <c r="F22" s="21" t="s">
        <v>105</v>
      </c>
      <c r="G22" s="9" t="s">
        <v>25</v>
      </c>
      <c r="H22" s="9" t="s">
        <v>70</v>
      </c>
      <c r="I22" s="9"/>
      <c r="J22" s="9"/>
      <c r="K22" s="7"/>
      <c r="L22" s="9"/>
    </row>
    <row r="23" spans="1:12" s="8" customFormat="1" ht="63" customHeight="1">
      <c r="A23" s="20" t="s">
        <v>21</v>
      </c>
      <c r="B23" s="21" t="s">
        <v>106</v>
      </c>
      <c r="C23" s="21" t="s">
        <v>107</v>
      </c>
      <c r="D23" s="21" t="s">
        <v>268</v>
      </c>
      <c r="E23" s="21" t="s">
        <v>320</v>
      </c>
      <c r="F23" s="21" t="s">
        <v>107</v>
      </c>
      <c r="G23" s="9" t="s">
        <v>14</v>
      </c>
      <c r="H23" s="9" t="s">
        <v>70</v>
      </c>
      <c r="I23" s="9"/>
      <c r="J23" s="9"/>
      <c r="K23" s="7"/>
      <c r="L23" s="9"/>
    </row>
    <row r="24" spans="1:12" s="8" customFormat="1" ht="96">
      <c r="A24" s="20" t="s">
        <v>21</v>
      </c>
      <c r="B24" s="21" t="s">
        <v>108</v>
      </c>
      <c r="C24" s="21" t="str">
        <f>UPPER("“Por la cual se definen los estándares y directrices para publicar la información señalada en la Ley 1712 del 2014 y se definen los requisitos materia de acceso a la información pública, accesibilidad web, seguridad digital, y datos abiertos” ")</f>
        <v xml:space="preserve">“POR LA CUAL SE DEFINEN LOS ESTÁNDARES Y DIRECTRICES PARA PUBLICAR LA INFORMACIÓN SEÑALADA EN LA LEY 1712 DEL 2014 Y SE DEFINEN LOS REQUISITOS MATERIA DE ACCESO A LA INFORMACIÓN PÚBLICA, ACCESIBILIDAD WEB, SEGURIDAD DIGITAL, Y DATOS ABIERTOS” </v>
      </c>
      <c r="D24" s="21" t="s">
        <v>268</v>
      </c>
      <c r="E24" s="21" t="s">
        <v>320</v>
      </c>
      <c r="F24" s="21" t="s">
        <v>109</v>
      </c>
      <c r="G24" s="9" t="s">
        <v>14</v>
      </c>
      <c r="H24" s="9" t="s">
        <v>70</v>
      </c>
      <c r="I24" s="9"/>
      <c r="J24" s="9"/>
      <c r="K24" s="7"/>
      <c r="L24" s="11"/>
    </row>
    <row r="25" spans="1:12" s="8" customFormat="1" ht="112">
      <c r="A25" s="20" t="s">
        <v>21</v>
      </c>
      <c r="B25" s="21" t="s">
        <v>110</v>
      </c>
      <c r="C25" s="21" t="s">
        <v>111</v>
      </c>
      <c r="D25" s="21" t="s">
        <v>268</v>
      </c>
      <c r="E25" s="21" t="s">
        <v>315</v>
      </c>
      <c r="F25" s="21" t="s">
        <v>111</v>
      </c>
      <c r="G25" s="9" t="s">
        <v>18</v>
      </c>
      <c r="H25" s="9" t="s">
        <v>70</v>
      </c>
      <c r="I25" s="9"/>
      <c r="J25" s="9"/>
      <c r="K25" s="7"/>
      <c r="L25" s="11"/>
    </row>
    <row r="26" spans="1:12" s="8" customFormat="1" ht="96">
      <c r="A26" s="20" t="s">
        <v>21</v>
      </c>
      <c r="B26" s="21" t="s">
        <v>112</v>
      </c>
      <c r="C26" s="21" t="s">
        <v>113</v>
      </c>
      <c r="D26" s="21" t="s">
        <v>268</v>
      </c>
      <c r="E26" s="21" t="s">
        <v>315</v>
      </c>
      <c r="F26" s="21" t="s">
        <v>113</v>
      </c>
      <c r="G26" s="9" t="s">
        <v>18</v>
      </c>
      <c r="H26" s="9" t="s">
        <v>70</v>
      </c>
      <c r="I26" s="9"/>
      <c r="J26" s="9"/>
      <c r="K26" s="7"/>
      <c r="L26" s="7"/>
    </row>
    <row r="27" spans="1:12" s="8" customFormat="1" ht="48">
      <c r="A27" s="20" t="s">
        <v>21</v>
      </c>
      <c r="B27" s="21" t="s">
        <v>114</v>
      </c>
      <c r="C27" s="21" t="s">
        <v>115</v>
      </c>
      <c r="D27" s="21" t="s">
        <v>268</v>
      </c>
      <c r="E27" s="21" t="s">
        <v>315</v>
      </c>
      <c r="F27" s="21" t="s">
        <v>115</v>
      </c>
      <c r="G27" s="9" t="s">
        <v>18</v>
      </c>
      <c r="H27" s="9" t="s">
        <v>70</v>
      </c>
      <c r="I27" s="9"/>
      <c r="J27" s="9"/>
      <c r="K27" s="7"/>
      <c r="L27" s="11"/>
    </row>
    <row r="28" spans="1:12" s="8" customFormat="1" ht="96">
      <c r="A28" s="20" t="s">
        <v>21</v>
      </c>
      <c r="B28" s="21" t="s">
        <v>116</v>
      </c>
      <c r="C28" s="21" t="s">
        <v>117</v>
      </c>
      <c r="D28" s="21" t="s">
        <v>268</v>
      </c>
      <c r="E28" s="21" t="s">
        <v>315</v>
      </c>
      <c r="F28" s="21" t="s">
        <v>117</v>
      </c>
      <c r="G28" s="9" t="s">
        <v>18</v>
      </c>
      <c r="H28" s="9" t="s">
        <v>70</v>
      </c>
      <c r="I28" s="9"/>
      <c r="J28" s="9"/>
      <c r="K28" s="7"/>
      <c r="L28" s="7"/>
    </row>
    <row r="29" spans="1:12" s="8" customFormat="1" ht="160">
      <c r="A29" s="20" t="s">
        <v>21</v>
      </c>
      <c r="B29" s="21" t="s">
        <v>118</v>
      </c>
      <c r="C29" s="21" t="s">
        <v>119</v>
      </c>
      <c r="D29" s="21" t="s">
        <v>268</v>
      </c>
      <c r="E29" s="21" t="s">
        <v>315</v>
      </c>
      <c r="F29" s="21" t="s">
        <v>119</v>
      </c>
      <c r="G29" s="9" t="s">
        <v>18</v>
      </c>
      <c r="H29" s="9" t="s">
        <v>70</v>
      </c>
      <c r="I29" s="9"/>
      <c r="J29" s="9"/>
      <c r="K29" s="7"/>
      <c r="L29" s="11"/>
    </row>
    <row r="30" spans="1:12" s="8" customFormat="1" ht="71.25" customHeight="1">
      <c r="A30" s="20" t="s">
        <v>21</v>
      </c>
      <c r="B30" s="21" t="s">
        <v>120</v>
      </c>
      <c r="C30" s="21" t="s">
        <v>121</v>
      </c>
      <c r="D30" s="21" t="s">
        <v>268</v>
      </c>
      <c r="E30" s="21" t="s">
        <v>316</v>
      </c>
      <c r="F30" s="21" t="s">
        <v>121</v>
      </c>
      <c r="G30" s="9" t="s">
        <v>22</v>
      </c>
      <c r="H30" s="9" t="s">
        <v>70</v>
      </c>
      <c r="I30" s="9"/>
      <c r="J30" s="9"/>
      <c r="K30" s="7"/>
      <c r="L30" s="9"/>
    </row>
    <row r="31" spans="1:12" s="8" customFormat="1" ht="63" customHeight="1">
      <c r="A31" s="20" t="s">
        <v>21</v>
      </c>
      <c r="B31" s="21" t="s">
        <v>122</v>
      </c>
      <c r="C31" s="21" t="s">
        <v>123</v>
      </c>
      <c r="D31" s="21" t="s">
        <v>268</v>
      </c>
      <c r="E31" s="21" t="s">
        <v>315</v>
      </c>
      <c r="F31" s="21" t="s">
        <v>123</v>
      </c>
      <c r="G31" s="9" t="s">
        <v>22</v>
      </c>
      <c r="H31" s="9" t="s">
        <v>70</v>
      </c>
      <c r="I31" s="9"/>
      <c r="J31" s="9"/>
      <c r="K31" s="7"/>
      <c r="L31" s="9"/>
    </row>
    <row r="32" spans="1:12" s="8" customFormat="1" ht="96">
      <c r="A32" s="20" t="s">
        <v>21</v>
      </c>
      <c r="B32" s="21" t="s">
        <v>124</v>
      </c>
      <c r="C32" s="21" t="s">
        <v>125</v>
      </c>
      <c r="D32" s="21" t="s">
        <v>268</v>
      </c>
      <c r="E32" s="21" t="s">
        <v>315</v>
      </c>
      <c r="F32" s="21" t="s">
        <v>379</v>
      </c>
      <c r="G32" s="9" t="s">
        <v>22</v>
      </c>
      <c r="H32" s="9" t="s">
        <v>70</v>
      </c>
      <c r="I32" s="9"/>
      <c r="J32" s="9"/>
      <c r="K32" s="7"/>
      <c r="L32" s="11"/>
    </row>
    <row r="33" spans="1:12" s="8" customFormat="1" ht="80">
      <c r="A33" s="20" t="s">
        <v>21</v>
      </c>
      <c r="B33" s="21" t="s">
        <v>126</v>
      </c>
      <c r="C33" s="21" t="s">
        <v>127</v>
      </c>
      <c r="D33" s="21" t="s">
        <v>268</v>
      </c>
      <c r="E33" s="21" t="s">
        <v>315</v>
      </c>
      <c r="F33" s="21" t="s">
        <v>380</v>
      </c>
      <c r="G33" s="9" t="s">
        <v>22</v>
      </c>
      <c r="H33" s="9" t="s">
        <v>70</v>
      </c>
      <c r="I33" s="9"/>
      <c r="J33" s="9"/>
      <c r="K33" s="7"/>
      <c r="L33" s="9"/>
    </row>
    <row r="34" spans="1:12" s="8" customFormat="1" ht="88" customHeight="1">
      <c r="A34" s="20" t="s">
        <v>21</v>
      </c>
      <c r="B34" s="21" t="s">
        <v>128</v>
      </c>
      <c r="C34" s="21" t="s">
        <v>129</v>
      </c>
      <c r="D34" s="21" t="s">
        <v>268</v>
      </c>
      <c r="E34" s="21" t="s">
        <v>315</v>
      </c>
      <c r="F34" s="21" t="s">
        <v>381</v>
      </c>
      <c r="G34" s="9" t="s">
        <v>51</v>
      </c>
      <c r="H34" s="9" t="s">
        <v>70</v>
      </c>
      <c r="I34" s="9"/>
      <c r="J34" s="9"/>
      <c r="K34" s="7"/>
      <c r="L34" s="9"/>
    </row>
    <row r="35" spans="1:12" s="8" customFormat="1" ht="96">
      <c r="A35" s="20" t="s">
        <v>21</v>
      </c>
      <c r="B35" s="21" t="s">
        <v>130</v>
      </c>
      <c r="C35" s="21" t="s">
        <v>131</v>
      </c>
      <c r="D35" s="21" t="s">
        <v>268</v>
      </c>
      <c r="E35" s="21" t="s">
        <v>321</v>
      </c>
      <c r="F35" s="21" t="s">
        <v>131</v>
      </c>
      <c r="G35" s="9" t="s">
        <v>22</v>
      </c>
      <c r="H35" s="9" t="s">
        <v>70</v>
      </c>
      <c r="I35" s="9"/>
      <c r="J35" s="9"/>
      <c r="K35" s="7"/>
      <c r="L35" s="9"/>
    </row>
    <row r="36" spans="1:12" s="8" customFormat="1" ht="64">
      <c r="A36" s="20" t="s">
        <v>21</v>
      </c>
      <c r="B36" s="21" t="s">
        <v>132</v>
      </c>
      <c r="C36" s="21" t="str">
        <f>UPPER("Por la cual se adopta el nuevo listado de servicios y tecnologías en salud que serán excluidas de la financiación con recursos públicos asignados a la salud ")</f>
        <v xml:space="preserve">POR LA CUAL SE ADOPTA EL NUEVO LISTADO DE SERVICIOS Y TECNOLOGÍAS EN SALUD QUE SERÁN EXCLUIDAS DE LA FINANCIACIÓN CON RECURSOS PÚBLICOS ASIGNADOS A LA SALUD </v>
      </c>
      <c r="D36" s="21" t="s">
        <v>268</v>
      </c>
      <c r="E36" s="21" t="s">
        <v>315</v>
      </c>
      <c r="F36" s="21" t="s">
        <v>382</v>
      </c>
      <c r="G36" s="9" t="s">
        <v>18</v>
      </c>
      <c r="H36" s="9" t="s">
        <v>70</v>
      </c>
      <c r="I36" s="9"/>
      <c r="J36" s="9"/>
      <c r="K36" s="7"/>
      <c r="L36" s="9"/>
    </row>
    <row r="37" spans="1:12" s="8" customFormat="1" ht="64">
      <c r="A37" s="20" t="s">
        <v>21</v>
      </c>
      <c r="B37" s="21" t="s">
        <v>133</v>
      </c>
      <c r="C37" s="21" t="s">
        <v>134</v>
      </c>
      <c r="D37" s="21" t="s">
        <v>268</v>
      </c>
      <c r="E37" s="21" t="s">
        <v>315</v>
      </c>
      <c r="F37" s="21" t="s">
        <v>134</v>
      </c>
      <c r="G37" s="9" t="s">
        <v>274</v>
      </c>
      <c r="H37" s="9" t="s">
        <v>70</v>
      </c>
      <c r="I37" s="9"/>
      <c r="J37" s="9"/>
      <c r="K37" s="7"/>
      <c r="L37" s="9"/>
    </row>
    <row r="38" spans="1:12" s="8" customFormat="1" ht="80">
      <c r="A38" s="20" t="s">
        <v>21</v>
      </c>
      <c r="B38" s="21" t="s">
        <v>135</v>
      </c>
      <c r="C38" s="21" t="s">
        <v>136</v>
      </c>
      <c r="D38" s="21" t="s">
        <v>268</v>
      </c>
      <c r="E38" s="21" t="s">
        <v>315</v>
      </c>
      <c r="F38" s="21" t="s">
        <v>136</v>
      </c>
      <c r="G38" s="9" t="s">
        <v>274</v>
      </c>
      <c r="H38" s="9" t="s">
        <v>70</v>
      </c>
      <c r="I38" s="9"/>
      <c r="J38" s="9"/>
      <c r="K38" s="7"/>
      <c r="L38" s="9"/>
    </row>
    <row r="39" spans="1:12" s="8" customFormat="1" ht="66" customHeight="1">
      <c r="A39" s="20" t="s">
        <v>21</v>
      </c>
      <c r="B39" s="21" t="s">
        <v>137</v>
      </c>
      <c r="C39" s="21" t="s">
        <v>138</v>
      </c>
      <c r="D39" s="21" t="s">
        <v>268</v>
      </c>
      <c r="E39" s="21" t="s">
        <v>321</v>
      </c>
      <c r="F39" s="21" t="s">
        <v>138</v>
      </c>
      <c r="G39" s="9" t="s">
        <v>14</v>
      </c>
      <c r="H39" s="9" t="s">
        <v>70</v>
      </c>
      <c r="I39" s="9"/>
      <c r="J39" s="9"/>
      <c r="K39" s="7"/>
      <c r="L39" s="9"/>
    </row>
    <row r="40" spans="1:12" s="8" customFormat="1" ht="77.25" customHeight="1">
      <c r="A40" s="20" t="s">
        <v>21</v>
      </c>
      <c r="B40" s="21" t="s">
        <v>139</v>
      </c>
      <c r="C40" s="21" t="s">
        <v>140</v>
      </c>
      <c r="D40" s="21" t="s">
        <v>268</v>
      </c>
      <c r="E40" s="21" t="s">
        <v>315</v>
      </c>
      <c r="F40" s="21" t="s">
        <v>140</v>
      </c>
      <c r="G40" s="9" t="s">
        <v>274</v>
      </c>
      <c r="H40" s="9" t="s">
        <v>70</v>
      </c>
      <c r="I40" s="9"/>
      <c r="J40" s="9"/>
      <c r="K40" s="7"/>
      <c r="L40" s="9"/>
    </row>
    <row r="41" spans="1:12" s="8" customFormat="1" ht="144">
      <c r="A41" s="20" t="s">
        <v>21</v>
      </c>
      <c r="B41" s="21" t="s">
        <v>141</v>
      </c>
      <c r="C41" s="21" t="s">
        <v>142</v>
      </c>
      <c r="D41" s="21" t="s">
        <v>268</v>
      </c>
      <c r="E41" s="21" t="s">
        <v>315</v>
      </c>
      <c r="F41" s="21" t="s">
        <v>142</v>
      </c>
      <c r="G41" s="9" t="s">
        <v>274</v>
      </c>
      <c r="H41" s="9" t="s">
        <v>70</v>
      </c>
      <c r="I41" s="9"/>
      <c r="J41" s="9"/>
      <c r="K41" s="7"/>
      <c r="L41" s="9"/>
    </row>
    <row r="42" spans="1:12" s="8" customFormat="1" ht="87" customHeight="1">
      <c r="A42" s="20" t="s">
        <v>21</v>
      </c>
      <c r="B42" s="21" t="s">
        <v>143</v>
      </c>
      <c r="C42" s="21" t="s">
        <v>144</v>
      </c>
      <c r="D42" s="21" t="s">
        <v>268</v>
      </c>
      <c r="E42" s="21" t="s">
        <v>315</v>
      </c>
      <c r="F42" s="21" t="s">
        <v>144</v>
      </c>
      <c r="G42" s="9" t="s">
        <v>274</v>
      </c>
      <c r="H42" s="9" t="s">
        <v>70</v>
      </c>
      <c r="I42" s="9"/>
      <c r="J42" s="9"/>
      <c r="K42" s="7"/>
      <c r="L42" s="9"/>
    </row>
    <row r="43" spans="1:12" s="8" customFormat="1" ht="164.25" customHeight="1">
      <c r="A43" s="20" t="s">
        <v>21</v>
      </c>
      <c r="B43" s="21" t="s">
        <v>145</v>
      </c>
      <c r="C43" s="21" t="s">
        <v>146</v>
      </c>
      <c r="D43" s="21" t="s">
        <v>268</v>
      </c>
      <c r="E43" s="21" t="s">
        <v>315</v>
      </c>
      <c r="F43" s="21" t="s">
        <v>146</v>
      </c>
      <c r="G43" s="9" t="s">
        <v>274</v>
      </c>
      <c r="H43" s="9" t="s">
        <v>70</v>
      </c>
      <c r="I43" s="9"/>
      <c r="J43" s="9"/>
      <c r="K43" s="7"/>
      <c r="L43" s="9"/>
    </row>
    <row r="44" spans="1:12" s="8" customFormat="1" ht="80">
      <c r="A44" s="20" t="s">
        <v>21</v>
      </c>
      <c r="B44" s="21" t="s">
        <v>147</v>
      </c>
      <c r="C44" s="21" t="s">
        <v>148</v>
      </c>
      <c r="D44" s="21" t="s">
        <v>268</v>
      </c>
      <c r="E44" s="21" t="s">
        <v>315</v>
      </c>
      <c r="F44" s="21" t="s">
        <v>148</v>
      </c>
      <c r="G44" s="9" t="s">
        <v>274</v>
      </c>
      <c r="H44" s="9" t="s">
        <v>70</v>
      </c>
      <c r="I44" s="9"/>
      <c r="J44" s="9"/>
      <c r="K44" s="7"/>
      <c r="L44" s="9"/>
    </row>
    <row r="45" spans="1:12" s="8" customFormat="1" ht="84.75" customHeight="1">
      <c r="A45" s="20" t="s">
        <v>21</v>
      </c>
      <c r="B45" s="21" t="s">
        <v>149</v>
      </c>
      <c r="C45" s="21" t="s">
        <v>150</v>
      </c>
      <c r="D45" s="21" t="s">
        <v>268</v>
      </c>
      <c r="E45" s="21" t="s">
        <v>315</v>
      </c>
      <c r="F45" s="21" t="s">
        <v>150</v>
      </c>
      <c r="G45" s="9" t="s">
        <v>274</v>
      </c>
      <c r="H45" s="9" t="s">
        <v>70</v>
      </c>
      <c r="I45" s="9"/>
      <c r="J45" s="9"/>
      <c r="K45" s="7"/>
      <c r="L45" s="9"/>
    </row>
    <row r="46" spans="1:12" s="8" customFormat="1" ht="84.75" customHeight="1">
      <c r="A46" s="20" t="s">
        <v>21</v>
      </c>
      <c r="B46" s="21" t="s">
        <v>530</v>
      </c>
      <c r="C46" s="21" t="s">
        <v>531</v>
      </c>
      <c r="D46" s="21" t="s">
        <v>532</v>
      </c>
      <c r="E46" s="21" t="s">
        <v>466</v>
      </c>
      <c r="F46" s="21" t="s">
        <v>533</v>
      </c>
      <c r="G46" s="9" t="s">
        <v>14</v>
      </c>
      <c r="H46" s="9" t="s">
        <v>71</v>
      </c>
      <c r="I46" s="9"/>
      <c r="J46" s="9"/>
      <c r="K46" s="7"/>
      <c r="L46" s="9"/>
    </row>
    <row r="47" spans="1:12" s="8" customFormat="1" ht="84.75" customHeight="1">
      <c r="A47" s="20" t="s">
        <v>21</v>
      </c>
      <c r="B47" s="21" t="s">
        <v>534</v>
      </c>
      <c r="C47" s="21" t="s">
        <v>535</v>
      </c>
      <c r="D47" s="43">
        <v>4</v>
      </c>
      <c r="E47" s="21" t="s">
        <v>466</v>
      </c>
      <c r="F47" s="21" t="s">
        <v>536</v>
      </c>
      <c r="G47" s="9" t="s">
        <v>14</v>
      </c>
      <c r="H47" s="9" t="s">
        <v>71</v>
      </c>
      <c r="I47" s="9"/>
      <c r="J47" s="9"/>
      <c r="K47" s="7"/>
      <c r="L47" s="9"/>
    </row>
    <row r="48" spans="1:12" s="8" customFormat="1" ht="122.25" customHeight="1">
      <c r="A48" s="20" t="s">
        <v>21</v>
      </c>
      <c r="B48" s="21" t="s">
        <v>151</v>
      </c>
      <c r="C48" s="21" t="s">
        <v>152</v>
      </c>
      <c r="D48" s="21" t="s">
        <v>268</v>
      </c>
      <c r="E48" s="21" t="s">
        <v>315</v>
      </c>
      <c r="F48" s="21" t="s">
        <v>152</v>
      </c>
      <c r="G48" s="9" t="s">
        <v>274</v>
      </c>
      <c r="H48" s="9" t="s">
        <v>70</v>
      </c>
      <c r="I48" s="9"/>
      <c r="J48" s="9"/>
      <c r="K48" s="7"/>
      <c r="L48" s="9"/>
    </row>
    <row r="49" spans="1:12" s="8" customFormat="1" ht="122.25" customHeight="1">
      <c r="A49" s="20" t="s">
        <v>21</v>
      </c>
      <c r="B49" s="21" t="s">
        <v>526</v>
      </c>
      <c r="C49" s="21" t="s">
        <v>527</v>
      </c>
      <c r="D49" s="21" t="s">
        <v>529</v>
      </c>
      <c r="E49" s="21" t="s">
        <v>466</v>
      </c>
      <c r="F49" s="21" t="s">
        <v>528</v>
      </c>
      <c r="G49" s="9" t="s">
        <v>14</v>
      </c>
      <c r="H49" s="9" t="s">
        <v>71</v>
      </c>
      <c r="I49" s="9"/>
      <c r="J49" s="9"/>
      <c r="K49" s="7"/>
      <c r="L49" s="9"/>
    </row>
    <row r="50" spans="1:12" s="8" customFormat="1" ht="122.25" customHeight="1">
      <c r="A50" s="20" t="s">
        <v>21</v>
      </c>
      <c r="B50" s="21" t="s">
        <v>512</v>
      </c>
      <c r="C50" s="21" t="s">
        <v>513</v>
      </c>
      <c r="D50" s="43">
        <v>16</v>
      </c>
      <c r="E50" s="21" t="s">
        <v>514</v>
      </c>
      <c r="F50" s="21" t="s">
        <v>515</v>
      </c>
      <c r="G50" s="9" t="s">
        <v>51</v>
      </c>
      <c r="H50" s="9" t="s">
        <v>70</v>
      </c>
      <c r="I50" s="9"/>
      <c r="J50" s="9"/>
      <c r="K50" s="7"/>
      <c r="L50" s="9"/>
    </row>
    <row r="51" spans="1:12" s="8" customFormat="1" ht="122.25" customHeight="1">
      <c r="A51" s="20" t="s">
        <v>21</v>
      </c>
      <c r="B51" s="21" t="s">
        <v>516</v>
      </c>
      <c r="C51" s="21" t="s">
        <v>517</v>
      </c>
      <c r="D51" s="43" t="s">
        <v>518</v>
      </c>
      <c r="E51" s="21" t="s">
        <v>519</v>
      </c>
      <c r="F51" s="21" t="s">
        <v>520</v>
      </c>
      <c r="G51" s="9" t="s">
        <v>51</v>
      </c>
      <c r="H51" s="9" t="s">
        <v>71</v>
      </c>
      <c r="I51" s="9"/>
      <c r="J51" s="9"/>
      <c r="K51" s="7"/>
      <c r="L51" s="9"/>
    </row>
    <row r="52" spans="1:12" s="8" customFormat="1" ht="86.25" customHeight="1">
      <c r="A52" s="20" t="s">
        <v>21</v>
      </c>
      <c r="B52" s="21" t="s">
        <v>153</v>
      </c>
      <c r="C52" s="21" t="s">
        <v>154</v>
      </c>
      <c r="D52" s="21" t="s">
        <v>268</v>
      </c>
      <c r="E52" s="21" t="s">
        <v>316</v>
      </c>
      <c r="F52" s="21" t="s">
        <v>154</v>
      </c>
      <c r="G52" s="9" t="s">
        <v>274</v>
      </c>
      <c r="H52" s="9" t="s">
        <v>70</v>
      </c>
      <c r="I52" s="9"/>
      <c r="J52" s="9"/>
      <c r="K52" s="7"/>
      <c r="L52" s="9"/>
    </row>
    <row r="53" spans="1:12" s="8" customFormat="1" ht="64.5" customHeight="1">
      <c r="A53" s="20" t="s">
        <v>21</v>
      </c>
      <c r="B53" s="21" t="s">
        <v>155</v>
      </c>
      <c r="C53" s="21" t="s">
        <v>156</v>
      </c>
      <c r="D53" s="21" t="s">
        <v>268</v>
      </c>
      <c r="E53" s="21" t="s">
        <v>315</v>
      </c>
      <c r="F53" s="21" t="s">
        <v>156</v>
      </c>
      <c r="G53" s="9" t="s">
        <v>274</v>
      </c>
      <c r="H53" s="9" t="s">
        <v>70</v>
      </c>
      <c r="I53" s="9"/>
      <c r="J53" s="9"/>
      <c r="K53" s="7"/>
      <c r="L53" s="9"/>
    </row>
    <row r="54" spans="1:12" s="8" customFormat="1" ht="80">
      <c r="A54" s="20" t="s">
        <v>21</v>
      </c>
      <c r="B54" s="21" t="s">
        <v>157</v>
      </c>
      <c r="C54" s="21" t="s">
        <v>158</v>
      </c>
      <c r="D54" s="21" t="s">
        <v>268</v>
      </c>
      <c r="E54" s="21" t="s">
        <v>315</v>
      </c>
      <c r="F54" s="21" t="s">
        <v>158</v>
      </c>
      <c r="G54" s="9" t="s">
        <v>274</v>
      </c>
      <c r="H54" s="9" t="s">
        <v>70</v>
      </c>
      <c r="I54" s="9"/>
      <c r="J54" s="9"/>
      <c r="K54" s="7"/>
      <c r="L54" s="9"/>
    </row>
    <row r="55" spans="1:12" s="8" customFormat="1" ht="144">
      <c r="A55" s="20" t="s">
        <v>21</v>
      </c>
      <c r="B55" s="21" t="s">
        <v>159</v>
      </c>
      <c r="C55" s="21" t="s">
        <v>160</v>
      </c>
      <c r="D55" s="21" t="s">
        <v>268</v>
      </c>
      <c r="E55" s="21" t="s">
        <v>315</v>
      </c>
      <c r="F55" s="21" t="s">
        <v>160</v>
      </c>
      <c r="G55" s="9" t="s">
        <v>51</v>
      </c>
      <c r="H55" s="9" t="s">
        <v>70</v>
      </c>
      <c r="I55" s="9"/>
      <c r="J55" s="9"/>
      <c r="K55" s="14"/>
      <c r="L55" s="9"/>
    </row>
    <row r="56" spans="1:12" s="8" customFormat="1" ht="84" customHeight="1">
      <c r="A56" s="20" t="s">
        <v>21</v>
      </c>
      <c r="B56" s="21" t="s">
        <v>161</v>
      </c>
      <c r="C56" s="21" t="s">
        <v>125</v>
      </c>
      <c r="D56" s="21" t="s">
        <v>268</v>
      </c>
      <c r="E56" s="21" t="s">
        <v>315</v>
      </c>
      <c r="F56" s="21" t="s">
        <v>125</v>
      </c>
      <c r="G56" s="9" t="s">
        <v>275</v>
      </c>
      <c r="H56" s="9" t="s">
        <v>70</v>
      </c>
      <c r="I56" s="9"/>
      <c r="J56" s="9"/>
      <c r="K56" s="7"/>
      <c r="L56" s="9"/>
    </row>
    <row r="57" spans="1:12" s="8" customFormat="1" ht="385.5" customHeight="1">
      <c r="A57" s="20" t="s">
        <v>21</v>
      </c>
      <c r="B57" s="21" t="s">
        <v>162</v>
      </c>
      <c r="C57" s="21" t="s">
        <v>163</v>
      </c>
      <c r="D57" s="21" t="s">
        <v>268</v>
      </c>
      <c r="E57" s="21" t="s">
        <v>315</v>
      </c>
      <c r="F57" s="21" t="s">
        <v>383</v>
      </c>
      <c r="G57" s="9" t="s">
        <v>274</v>
      </c>
      <c r="H57" s="9" t="s">
        <v>70</v>
      </c>
      <c r="I57" s="9"/>
      <c r="J57" s="9"/>
      <c r="K57" s="11"/>
      <c r="L57" s="9"/>
    </row>
    <row r="58" spans="1:12" s="8" customFormat="1" ht="92.25" customHeight="1">
      <c r="A58" s="20" t="s">
        <v>21</v>
      </c>
      <c r="B58" s="21" t="s">
        <v>164</v>
      </c>
      <c r="C58" s="21" t="s">
        <v>165</v>
      </c>
      <c r="D58" s="21" t="s">
        <v>268</v>
      </c>
      <c r="E58" s="21" t="s">
        <v>315</v>
      </c>
      <c r="F58" s="21" t="s">
        <v>165</v>
      </c>
      <c r="G58" s="9" t="s">
        <v>274</v>
      </c>
      <c r="H58" s="9" t="s">
        <v>70</v>
      </c>
      <c r="I58" s="9"/>
      <c r="J58" s="9"/>
      <c r="K58" s="7"/>
      <c r="L58" s="9"/>
    </row>
    <row r="59" spans="1:12" s="8" customFormat="1" ht="96">
      <c r="A59" s="20" t="s">
        <v>21</v>
      </c>
      <c r="B59" s="21" t="s">
        <v>166</v>
      </c>
      <c r="C59" s="21" t="s">
        <v>167</v>
      </c>
      <c r="D59" s="21" t="s">
        <v>268</v>
      </c>
      <c r="E59" s="21" t="s">
        <v>321</v>
      </c>
      <c r="F59" s="21" t="s">
        <v>167</v>
      </c>
      <c r="G59" s="9" t="s">
        <v>275</v>
      </c>
      <c r="H59" s="9" t="s">
        <v>70</v>
      </c>
      <c r="I59" s="9"/>
      <c r="J59" s="9"/>
      <c r="K59" s="7"/>
      <c r="L59" s="9"/>
    </row>
    <row r="60" spans="1:12" ht="96">
      <c r="A60" s="20" t="s">
        <v>21</v>
      </c>
      <c r="B60" s="21" t="s">
        <v>168</v>
      </c>
      <c r="C60" s="21" t="s">
        <v>169</v>
      </c>
      <c r="D60" s="21" t="s">
        <v>268</v>
      </c>
      <c r="E60" s="21" t="s">
        <v>315</v>
      </c>
      <c r="F60" s="21" t="s">
        <v>169</v>
      </c>
      <c r="G60" s="9" t="s">
        <v>274</v>
      </c>
      <c r="H60" s="9" t="s">
        <v>70</v>
      </c>
      <c r="I60" s="22"/>
      <c r="J60" s="22"/>
      <c r="K60" s="23"/>
      <c r="L60" s="23"/>
    </row>
    <row r="61" spans="1:12" ht="100" customHeight="1">
      <c r="A61" s="20" t="s">
        <v>21</v>
      </c>
      <c r="B61" s="21" t="s">
        <v>170</v>
      </c>
      <c r="C61" s="21" t="s">
        <v>171</v>
      </c>
      <c r="D61" s="21" t="s">
        <v>268</v>
      </c>
      <c r="E61" s="21" t="s">
        <v>315</v>
      </c>
      <c r="F61" s="21" t="s">
        <v>171</v>
      </c>
      <c r="G61" s="9" t="s">
        <v>274</v>
      </c>
      <c r="H61" s="9" t="s">
        <v>70</v>
      </c>
      <c r="I61" s="22"/>
      <c r="J61" s="22"/>
      <c r="K61" s="23"/>
      <c r="L61" s="23"/>
    </row>
    <row r="62" spans="1:12" ht="92" customHeight="1">
      <c r="A62" s="20" t="s">
        <v>21</v>
      </c>
      <c r="B62" s="21" t="s">
        <v>172</v>
      </c>
      <c r="C62" s="21" t="s">
        <v>173</v>
      </c>
      <c r="D62" s="21" t="s">
        <v>268</v>
      </c>
      <c r="E62" s="21" t="s">
        <v>315</v>
      </c>
      <c r="F62" s="21" t="str">
        <f>UPPER("Por la cual se modifica la Resolución 2238 de 2020, en el sentido de incluir el procedimiento de
administración de la vacuna contra el SARS CoV 2 [COVID-19]
")</f>
        <v xml:space="preserve">POR LA CUAL SE MODIFICA LA RESOLUCIÓN 2238 DE 2020, EN EL SENTIDO DE INCLUIR EL PROCEDIMIENTO DE
ADMINISTRACIÓN DE LA VACUNA CONTRA EL SARS COV 2 [COVID-19]
</v>
      </c>
      <c r="G62" s="9" t="s">
        <v>274</v>
      </c>
      <c r="H62" s="9" t="s">
        <v>70</v>
      </c>
      <c r="I62" s="22"/>
      <c r="J62" s="22"/>
      <c r="K62" s="23"/>
      <c r="L62" s="23"/>
    </row>
    <row r="63" spans="1:12" ht="128">
      <c r="A63" s="20" t="s">
        <v>21</v>
      </c>
      <c r="B63" s="21" t="s">
        <v>448</v>
      </c>
      <c r="C63" s="21" t="s">
        <v>450</v>
      </c>
      <c r="D63" s="21" t="s">
        <v>268</v>
      </c>
      <c r="E63" s="21" t="s">
        <v>449</v>
      </c>
      <c r="F63" s="21" t="s">
        <v>451</v>
      </c>
      <c r="G63" s="9" t="s">
        <v>51</v>
      </c>
      <c r="H63" s="9" t="s">
        <v>70</v>
      </c>
      <c r="I63" s="22"/>
      <c r="J63" s="22"/>
      <c r="K63" s="23"/>
      <c r="L63" s="23"/>
    </row>
    <row r="64" spans="1:12" ht="112">
      <c r="A64" s="20" t="s">
        <v>21</v>
      </c>
      <c r="B64" s="21" t="s">
        <v>174</v>
      </c>
      <c r="C64" s="21" t="s">
        <v>175</v>
      </c>
      <c r="D64" s="21" t="s">
        <v>268</v>
      </c>
      <c r="E64" s="21" t="s">
        <v>321</v>
      </c>
      <c r="F64" s="21" t="s">
        <v>452</v>
      </c>
      <c r="G64" s="9" t="s">
        <v>276</v>
      </c>
      <c r="H64" s="9" t="s">
        <v>70</v>
      </c>
      <c r="I64" s="22"/>
      <c r="J64" s="22"/>
      <c r="K64" s="23"/>
      <c r="L64" s="23"/>
    </row>
    <row r="65" spans="1:12" ht="48">
      <c r="A65" s="20" t="s">
        <v>537</v>
      </c>
      <c r="B65" s="21" t="s">
        <v>538</v>
      </c>
      <c r="C65" s="21" t="s">
        <v>539</v>
      </c>
      <c r="D65" s="21" t="s">
        <v>268</v>
      </c>
      <c r="E65" s="21" t="s">
        <v>318</v>
      </c>
      <c r="F65" s="21" t="s">
        <v>372</v>
      </c>
      <c r="G65" s="9" t="s">
        <v>51</v>
      </c>
      <c r="H65" s="9" t="s">
        <v>70</v>
      </c>
      <c r="I65" s="22"/>
      <c r="J65" s="22"/>
      <c r="K65" s="23"/>
      <c r="L65" s="23"/>
    </row>
    <row r="66" spans="1:12" ht="96">
      <c r="A66" s="20" t="s">
        <v>21</v>
      </c>
      <c r="B66" s="21" t="s">
        <v>176</v>
      </c>
      <c r="C66" s="21" t="s">
        <v>177</v>
      </c>
      <c r="D66" s="21" t="s">
        <v>268</v>
      </c>
      <c r="E66" s="21" t="s">
        <v>315</v>
      </c>
      <c r="F66" s="21" t="s">
        <v>384</v>
      </c>
      <c r="G66" s="9" t="s">
        <v>274</v>
      </c>
      <c r="H66" s="9" t="s">
        <v>70</v>
      </c>
      <c r="I66" s="22"/>
      <c r="J66" s="22"/>
      <c r="K66" s="23"/>
      <c r="L66" s="23"/>
    </row>
    <row r="67" spans="1:12" ht="64">
      <c r="A67" s="20" t="s">
        <v>13</v>
      </c>
      <c r="B67" s="21" t="s">
        <v>436</v>
      </c>
      <c r="C67" s="21" t="str">
        <f>UPPER("Por el cual se determina la organización y administración del Sistema General de Riesgos Profesionales.")</f>
        <v>POR EL CUAL SE DETERMINA LA ORGANIZACIÓN Y ADMINISTRACIÓN DEL SISTEMA GENERAL DE RIESGOS PROFESIONALES.</v>
      </c>
      <c r="D67" s="21" t="s">
        <v>268</v>
      </c>
      <c r="E67" s="21" t="s">
        <v>321</v>
      </c>
      <c r="F67" s="21" t="s">
        <v>437</v>
      </c>
      <c r="G67" s="9" t="s">
        <v>275</v>
      </c>
      <c r="H67" s="9" t="s">
        <v>70</v>
      </c>
      <c r="I67" s="22"/>
      <c r="J67" s="22"/>
      <c r="K67" s="23"/>
      <c r="L67" s="23"/>
    </row>
    <row r="68" spans="1:12" ht="48">
      <c r="A68" s="20" t="s">
        <v>13</v>
      </c>
      <c r="B68" s="21" t="s">
        <v>543</v>
      </c>
      <c r="C68" s="21" t="str">
        <f>UPPER("Por el cual se crea el sistema nacional de capacitación y el sistema de estímulos para los empleados del Estado.")</f>
        <v>POR EL CUAL SE CREA EL SISTEMA NACIONAL DE CAPACITACIÓN Y EL SISTEMA DE ESTÍMULOS PARA LOS EMPLEADOS DEL ESTADO.</v>
      </c>
      <c r="D68" s="21" t="s">
        <v>268</v>
      </c>
      <c r="E68" s="44" t="s">
        <v>321</v>
      </c>
      <c r="F68" s="21" t="str">
        <f>UPPER(" Ley se aplica a los empleados del Estado que prestan sus servicios en las
entidades regidas por la Ley 443 de 1998.")</f>
        <v xml:space="preserve"> LEY SE APLICA A LOS EMPLEADOS DEL ESTADO QUE PRESTAN SUS SERVICIOS EN LAS
ENTIDADES REGIDAS POR LA LEY 443 DE 1998.</v>
      </c>
      <c r="G68" s="9" t="s">
        <v>275</v>
      </c>
      <c r="H68" s="9"/>
      <c r="I68" s="22"/>
      <c r="J68" s="22"/>
      <c r="K68" s="23"/>
      <c r="L68" s="23"/>
    </row>
    <row r="69" spans="1:12" ht="48">
      <c r="A69" s="20" t="s">
        <v>13</v>
      </c>
      <c r="B69" s="21" t="s">
        <v>494</v>
      </c>
      <c r="C69" s="21" t="s">
        <v>496</v>
      </c>
      <c r="D69" s="21" t="s">
        <v>495</v>
      </c>
      <c r="E69" s="21" t="s">
        <v>325</v>
      </c>
      <c r="F69" s="21" t="s">
        <v>492</v>
      </c>
      <c r="G69" s="9" t="s">
        <v>51</v>
      </c>
      <c r="H69" s="9" t="s">
        <v>71</v>
      </c>
      <c r="I69" s="22"/>
      <c r="J69" s="22"/>
      <c r="K69" s="23"/>
      <c r="L69" s="23"/>
    </row>
    <row r="70" spans="1:12" ht="64">
      <c r="A70" s="20" t="s">
        <v>13</v>
      </c>
      <c r="B70" s="21" t="s">
        <v>370</v>
      </c>
      <c r="C70" s="21" t="s">
        <v>371</v>
      </c>
      <c r="D70" s="21" t="s">
        <v>268</v>
      </c>
      <c r="E70" s="21" t="s">
        <v>332</v>
      </c>
      <c r="F70" s="21" t="s">
        <v>372</v>
      </c>
      <c r="G70" s="9" t="s">
        <v>51</v>
      </c>
      <c r="H70" s="9" t="s">
        <v>70</v>
      </c>
      <c r="I70" s="22"/>
      <c r="J70" s="22"/>
      <c r="K70" s="23"/>
      <c r="L70" s="23"/>
    </row>
    <row r="71" spans="1:12" ht="80">
      <c r="A71" s="20" t="s">
        <v>13</v>
      </c>
      <c r="B71" s="21" t="s">
        <v>497</v>
      </c>
      <c r="C71" s="21" t="s">
        <v>498</v>
      </c>
      <c r="D71" s="21" t="s">
        <v>499</v>
      </c>
      <c r="E71" s="21" t="s">
        <v>474</v>
      </c>
      <c r="F71" s="21" t="s">
        <v>500</v>
      </c>
      <c r="G71" s="9" t="s">
        <v>34</v>
      </c>
      <c r="H71" s="9" t="s">
        <v>71</v>
      </c>
      <c r="I71" s="22"/>
      <c r="J71" s="22"/>
      <c r="K71" s="23"/>
      <c r="L71" s="23"/>
    </row>
    <row r="72" spans="1:12" ht="80">
      <c r="A72" s="20" t="s">
        <v>13</v>
      </c>
      <c r="B72" s="21" t="s">
        <v>491</v>
      </c>
      <c r="C72" s="21" t="s">
        <v>490</v>
      </c>
      <c r="D72" s="21" t="s">
        <v>493</v>
      </c>
      <c r="E72" s="21" t="s">
        <v>323</v>
      </c>
      <c r="F72" s="21" t="s">
        <v>492</v>
      </c>
      <c r="G72" s="9" t="s">
        <v>51</v>
      </c>
      <c r="H72" s="9" t="s">
        <v>71</v>
      </c>
      <c r="I72" s="22"/>
      <c r="J72" s="22"/>
      <c r="K72" s="23"/>
      <c r="L72" s="23"/>
    </row>
    <row r="73" spans="1:12" ht="112">
      <c r="A73" s="20" t="s">
        <v>13</v>
      </c>
      <c r="B73" s="21" t="s">
        <v>546</v>
      </c>
      <c r="C73" s="21" t="s">
        <v>547</v>
      </c>
      <c r="D73" s="21" t="s">
        <v>268</v>
      </c>
      <c r="E73" s="21" t="s">
        <v>323</v>
      </c>
      <c r="F73" s="21" t="s">
        <v>548</v>
      </c>
      <c r="G73" s="9" t="s">
        <v>275</v>
      </c>
      <c r="H73" s="9" t="s">
        <v>70</v>
      </c>
      <c r="I73" s="22"/>
      <c r="J73" s="22"/>
      <c r="K73" s="23"/>
      <c r="L73" s="23"/>
    </row>
    <row r="74" spans="1:12" ht="112">
      <c r="A74" s="20" t="s">
        <v>13</v>
      </c>
      <c r="B74" s="21" t="s">
        <v>481</v>
      </c>
      <c r="C74" s="21" t="s">
        <v>482</v>
      </c>
      <c r="D74" s="21" t="s">
        <v>485</v>
      </c>
      <c r="E74" s="21" t="s">
        <v>483</v>
      </c>
      <c r="F74" s="21" t="s">
        <v>484</v>
      </c>
      <c r="G74" s="9" t="s">
        <v>34</v>
      </c>
      <c r="H74" s="9" t="s">
        <v>71</v>
      </c>
      <c r="I74" s="22"/>
      <c r="J74" s="22"/>
      <c r="K74" s="23"/>
      <c r="L74" s="23"/>
    </row>
    <row r="75" spans="1:12" ht="96">
      <c r="A75" s="20" t="s">
        <v>13</v>
      </c>
      <c r="B75" s="21" t="s">
        <v>486</v>
      </c>
      <c r="C75" s="21" t="s">
        <v>487</v>
      </c>
      <c r="D75" s="21" t="s">
        <v>489</v>
      </c>
      <c r="E75" s="21" t="s">
        <v>323</v>
      </c>
      <c r="F75" s="21" t="s">
        <v>488</v>
      </c>
      <c r="G75" s="9" t="s">
        <v>34</v>
      </c>
      <c r="H75" s="9" t="s">
        <v>71</v>
      </c>
      <c r="I75" s="22"/>
      <c r="J75" s="22"/>
      <c r="K75" s="23"/>
      <c r="L75" s="23"/>
    </row>
    <row r="76" spans="1:12" ht="64">
      <c r="A76" s="20" t="s">
        <v>13</v>
      </c>
      <c r="B76" s="21" t="s">
        <v>308</v>
      </c>
      <c r="C76" s="21" t="s">
        <v>303</v>
      </c>
      <c r="D76" s="21" t="s">
        <v>268</v>
      </c>
      <c r="E76" s="21" t="s">
        <v>309</v>
      </c>
      <c r="F76" s="21" t="s">
        <v>385</v>
      </c>
      <c r="G76" s="9" t="s">
        <v>51</v>
      </c>
      <c r="H76" s="9" t="s">
        <v>70</v>
      </c>
      <c r="I76" s="22"/>
      <c r="J76" s="22"/>
      <c r="K76" s="23"/>
      <c r="L76" s="23"/>
    </row>
    <row r="77" spans="1:12" ht="80">
      <c r="A77" s="20" t="s">
        <v>13</v>
      </c>
      <c r="B77" s="21" t="s">
        <v>178</v>
      </c>
      <c r="C77" s="21" t="str">
        <f>UPPER("Por el cual se fijan directrices para la integración de los planes institucionales y estratégicos al Plan de Acción por parte de las entidades del Estado. ")</f>
        <v xml:space="preserve">POR EL CUAL SE FIJAN DIRECTRICES PARA LA INTEGRACIÓN DE LOS PLANES INSTITUCIONALES Y ESTRATÉGICOS AL PLAN DE ACCIÓN POR PARTE DE LAS ENTIDADES DEL ESTADO. </v>
      </c>
      <c r="D77" s="21" t="s">
        <v>268</v>
      </c>
      <c r="E77" s="21" t="s">
        <v>321</v>
      </c>
      <c r="F77" s="21" t="s">
        <v>386</v>
      </c>
      <c r="G77" s="9" t="s">
        <v>277</v>
      </c>
      <c r="H77" s="9" t="s">
        <v>70</v>
      </c>
      <c r="I77" s="22"/>
      <c r="J77" s="22"/>
      <c r="K77" s="23"/>
      <c r="L77" s="23"/>
    </row>
    <row r="78" spans="1:12" ht="48">
      <c r="A78" s="20" t="s">
        <v>13</v>
      </c>
      <c r="B78" s="21" t="s">
        <v>476</v>
      </c>
      <c r="C78" s="21" t="s">
        <v>477</v>
      </c>
      <c r="D78" s="21" t="s">
        <v>478</v>
      </c>
      <c r="E78" s="21" t="s">
        <v>479</v>
      </c>
      <c r="F78" s="21" t="s">
        <v>480</v>
      </c>
      <c r="G78" s="9" t="s">
        <v>34</v>
      </c>
      <c r="H78" s="9" t="s">
        <v>71</v>
      </c>
      <c r="I78" s="22"/>
      <c r="J78" s="22"/>
      <c r="K78" s="23"/>
      <c r="L78" s="23"/>
    </row>
    <row r="79" spans="1:12" ht="112">
      <c r="A79" s="20" t="s">
        <v>13</v>
      </c>
      <c r="B79" s="21" t="s">
        <v>471</v>
      </c>
      <c r="C79" s="21" t="s">
        <v>473</v>
      </c>
      <c r="D79" s="21" t="s">
        <v>472</v>
      </c>
      <c r="E79" s="21" t="s">
        <v>474</v>
      </c>
      <c r="F79" s="21" t="s">
        <v>475</v>
      </c>
      <c r="G79" s="9" t="s">
        <v>34</v>
      </c>
      <c r="H79" s="9" t="s">
        <v>71</v>
      </c>
      <c r="I79" s="22"/>
      <c r="J79" s="22"/>
      <c r="K79" s="23"/>
      <c r="L79" s="23"/>
    </row>
    <row r="80" spans="1:12" ht="80">
      <c r="A80" s="20" t="s">
        <v>13</v>
      </c>
      <c r="B80" s="21" t="s">
        <v>310</v>
      </c>
      <c r="C80" s="21" t="s">
        <v>304</v>
      </c>
      <c r="D80" s="21" t="s">
        <v>268</v>
      </c>
      <c r="E80" s="21" t="s">
        <v>322</v>
      </c>
      <c r="F80" s="21" t="s">
        <v>387</v>
      </c>
      <c r="G80" s="9" t="s">
        <v>51</v>
      </c>
      <c r="H80" s="9" t="s">
        <v>70</v>
      </c>
      <c r="I80" s="22"/>
      <c r="J80" s="22"/>
      <c r="K80" s="23"/>
      <c r="L80" s="23"/>
    </row>
    <row r="81" spans="1:12" ht="64">
      <c r="A81" s="20" t="s">
        <v>13</v>
      </c>
      <c r="B81" s="21" t="s">
        <v>312</v>
      </c>
      <c r="C81" s="21" t="s">
        <v>307</v>
      </c>
      <c r="D81" s="21" t="s">
        <v>268</v>
      </c>
      <c r="E81" s="21" t="s">
        <v>323</v>
      </c>
      <c r="F81" s="21" t="s">
        <v>388</v>
      </c>
      <c r="G81" s="9" t="s">
        <v>51</v>
      </c>
      <c r="H81" s="9" t="s">
        <v>70</v>
      </c>
      <c r="I81" s="22"/>
      <c r="J81" s="22"/>
      <c r="K81" s="23"/>
      <c r="L81" s="23"/>
    </row>
    <row r="82" spans="1:12" ht="48">
      <c r="A82" s="20" t="s">
        <v>13</v>
      </c>
      <c r="B82" s="21" t="s">
        <v>501</v>
      </c>
      <c r="C82" s="21" t="s">
        <v>502</v>
      </c>
      <c r="D82" s="21" t="s">
        <v>268</v>
      </c>
      <c r="E82" s="21" t="s">
        <v>326</v>
      </c>
      <c r="F82" s="21" t="s">
        <v>503</v>
      </c>
      <c r="G82" s="9" t="s">
        <v>51</v>
      </c>
      <c r="H82" s="9" t="s">
        <v>70</v>
      </c>
      <c r="I82" s="22"/>
      <c r="J82" s="22"/>
      <c r="K82" s="23"/>
      <c r="L82" s="23"/>
    </row>
    <row r="83" spans="1:12" ht="208">
      <c r="A83" s="20" t="s">
        <v>13</v>
      </c>
      <c r="B83" s="21" t="s">
        <v>467</v>
      </c>
      <c r="C83" s="7" t="s">
        <v>468</v>
      </c>
      <c r="D83" s="21" t="s">
        <v>469</v>
      </c>
      <c r="E83" s="21" t="s">
        <v>322</v>
      </c>
      <c r="F83" s="21" t="s">
        <v>470</v>
      </c>
      <c r="G83" s="9" t="s">
        <v>34</v>
      </c>
      <c r="H83" s="9" t="s">
        <v>71</v>
      </c>
      <c r="I83" s="22"/>
      <c r="J83" s="22"/>
      <c r="K83" s="23"/>
      <c r="L83" s="23"/>
    </row>
    <row r="84" spans="1:12" ht="112">
      <c r="A84" s="20" t="s">
        <v>13</v>
      </c>
      <c r="B84" s="21" t="s">
        <v>462</v>
      </c>
      <c r="C84" s="21" t="s">
        <v>463</v>
      </c>
      <c r="D84" s="21" t="s">
        <v>464</v>
      </c>
      <c r="E84" s="21" t="s">
        <v>466</v>
      </c>
      <c r="F84" s="21" t="s">
        <v>465</v>
      </c>
      <c r="G84" s="9" t="s">
        <v>34</v>
      </c>
      <c r="H84" s="9" t="s">
        <v>71</v>
      </c>
      <c r="I84" s="22"/>
      <c r="J84" s="22"/>
      <c r="K84" s="23"/>
      <c r="L84" s="23"/>
    </row>
    <row r="85" spans="1:12" ht="32">
      <c r="A85" s="20" t="s">
        <v>13</v>
      </c>
      <c r="B85" s="21" t="s">
        <v>438</v>
      </c>
      <c r="C85" s="21" t="str">
        <f>UPPER("Por medio del cual se expide el Decreto Único Reglamentario del Sector Trabajo.")</f>
        <v>POR MEDIO DEL CUAL SE EXPIDE EL DECRETO ÚNICO REGLAMENTARIO DEL SECTOR TRABAJO.</v>
      </c>
      <c r="D85" s="21" t="s">
        <v>268</v>
      </c>
      <c r="E85" s="21" t="s">
        <v>332</v>
      </c>
      <c r="F85" s="21" t="s">
        <v>439</v>
      </c>
      <c r="G85" s="9" t="s">
        <v>275</v>
      </c>
      <c r="H85" s="9" t="s">
        <v>70</v>
      </c>
      <c r="I85" s="22"/>
      <c r="J85" s="22"/>
      <c r="K85" s="23"/>
      <c r="L85" s="23"/>
    </row>
    <row r="86" spans="1:12" ht="80">
      <c r="A86" s="20" t="s">
        <v>13</v>
      </c>
      <c r="B86" s="21" t="s">
        <v>376</v>
      </c>
      <c r="C86" s="21" t="s">
        <v>377</v>
      </c>
      <c r="D86" s="21" t="s">
        <v>268</v>
      </c>
      <c r="E86" s="21" t="s">
        <v>323</v>
      </c>
      <c r="F86" s="21" t="s">
        <v>378</v>
      </c>
      <c r="G86" s="9" t="s">
        <v>51</v>
      </c>
      <c r="H86" s="9" t="s">
        <v>70</v>
      </c>
      <c r="I86" s="22"/>
      <c r="J86" s="22"/>
      <c r="K86" s="23"/>
      <c r="L86" s="23"/>
    </row>
    <row r="87" spans="1:12" ht="112">
      <c r="A87" s="20" t="s">
        <v>13</v>
      </c>
      <c r="B87" s="21" t="s">
        <v>544</v>
      </c>
      <c r="C87" s="21" t="str">
        <f>UPPER("Por medio del cual se expide el Decreto Único Reglamentario del Sector de Función Pública.")</f>
        <v>POR MEDIO DEL CUAL SE EXPIDE EL DECRETO ÚNICO REGLAMENTARIO DEL SECTOR DE FUNCIÓN PÚBLICA.</v>
      </c>
      <c r="D87" s="21" t="s">
        <v>268</v>
      </c>
      <c r="E87" s="21" t="s">
        <v>321</v>
      </c>
      <c r="F87" s="21" t="s">
        <v>545</v>
      </c>
      <c r="G87" s="9" t="s">
        <v>275</v>
      </c>
      <c r="H87" s="9" t="s">
        <v>70</v>
      </c>
      <c r="I87" s="22"/>
      <c r="J87" s="22"/>
      <c r="K87" s="23"/>
      <c r="L87" s="23"/>
    </row>
    <row r="88" spans="1:12" ht="176">
      <c r="A88" s="20" t="s">
        <v>13</v>
      </c>
      <c r="B88" s="21" t="s">
        <v>373</v>
      </c>
      <c r="C88" s="21" t="s">
        <v>374</v>
      </c>
      <c r="D88" s="21" t="s">
        <v>268</v>
      </c>
      <c r="E88" s="21" t="s">
        <v>315</v>
      </c>
      <c r="F88" s="21" t="s">
        <v>375</v>
      </c>
      <c r="G88" s="9" t="s">
        <v>51</v>
      </c>
      <c r="H88" s="9" t="s">
        <v>70</v>
      </c>
      <c r="I88" s="22"/>
      <c r="J88" s="22"/>
      <c r="K88" s="23"/>
      <c r="L88" s="23"/>
    </row>
    <row r="89" spans="1:12" ht="80">
      <c r="A89" s="20" t="s">
        <v>13</v>
      </c>
      <c r="B89" s="21" t="s">
        <v>311</v>
      </c>
      <c r="C89" s="21" t="s">
        <v>305</v>
      </c>
      <c r="D89" s="21" t="s">
        <v>268</v>
      </c>
      <c r="E89" s="21" t="s">
        <v>324</v>
      </c>
      <c r="F89" s="21" t="s">
        <v>389</v>
      </c>
      <c r="G89" s="9" t="s">
        <v>51</v>
      </c>
      <c r="H89" s="9" t="s">
        <v>70</v>
      </c>
      <c r="I89" s="22"/>
      <c r="J89" s="22"/>
      <c r="K89" s="23"/>
      <c r="L89" s="23"/>
    </row>
    <row r="90" spans="1:12" ht="96">
      <c r="A90" s="20" t="s">
        <v>13</v>
      </c>
      <c r="B90" s="21" t="s">
        <v>549</v>
      </c>
      <c r="C90" s="21" t="s">
        <v>550</v>
      </c>
      <c r="D90" s="21" t="s">
        <v>268</v>
      </c>
      <c r="E90" s="21" t="s">
        <v>321</v>
      </c>
      <c r="F90" s="21" t="s">
        <v>551</v>
      </c>
      <c r="G90" s="9" t="s">
        <v>275</v>
      </c>
      <c r="H90" s="9" t="s">
        <v>70</v>
      </c>
      <c r="I90" s="22"/>
      <c r="J90" s="22"/>
      <c r="K90" s="23"/>
      <c r="L90" s="23"/>
    </row>
    <row r="91" spans="1:12" ht="112">
      <c r="A91" s="20" t="s">
        <v>13</v>
      </c>
      <c r="B91" s="21" t="s">
        <v>507</v>
      </c>
      <c r="C91" s="21" t="s">
        <v>508</v>
      </c>
      <c r="D91" s="21" t="s">
        <v>268</v>
      </c>
      <c r="E91" s="21" t="s">
        <v>323</v>
      </c>
      <c r="F91" s="21" t="s">
        <v>509</v>
      </c>
      <c r="G91" s="9" t="s">
        <v>51</v>
      </c>
      <c r="H91" s="9" t="s">
        <v>70</v>
      </c>
      <c r="I91" s="22"/>
      <c r="J91" s="22"/>
      <c r="K91" s="23"/>
      <c r="L91" s="23"/>
    </row>
    <row r="92" spans="1:12" ht="128">
      <c r="A92" s="20" t="s">
        <v>13</v>
      </c>
      <c r="B92" s="21" t="s">
        <v>504</v>
      </c>
      <c r="C92" s="21" t="s">
        <v>505</v>
      </c>
      <c r="D92" s="21" t="s">
        <v>268</v>
      </c>
      <c r="E92" s="21" t="s">
        <v>323</v>
      </c>
      <c r="F92" s="21" t="s">
        <v>506</v>
      </c>
      <c r="G92" s="9" t="s">
        <v>51</v>
      </c>
      <c r="H92" s="9" t="s">
        <v>70</v>
      </c>
      <c r="I92" s="22"/>
      <c r="J92" s="22"/>
      <c r="K92" s="23"/>
      <c r="L92" s="23"/>
    </row>
    <row r="93" spans="1:12" ht="80">
      <c r="A93" s="20" t="s">
        <v>13</v>
      </c>
      <c r="B93" s="21" t="s">
        <v>179</v>
      </c>
      <c r="C93" s="21" t="s">
        <v>180</v>
      </c>
      <c r="D93" s="21" t="s">
        <v>268</v>
      </c>
      <c r="E93" s="21" t="s">
        <v>321</v>
      </c>
      <c r="F93" s="21" t="s">
        <v>390</v>
      </c>
      <c r="G93" s="9" t="s">
        <v>277</v>
      </c>
      <c r="H93" s="9" t="s">
        <v>70</v>
      </c>
      <c r="I93" s="22"/>
      <c r="J93" s="22"/>
      <c r="K93" s="23"/>
      <c r="L93" s="23"/>
    </row>
    <row r="94" spans="1:12" ht="80">
      <c r="A94" s="20" t="s">
        <v>13</v>
      </c>
      <c r="B94" s="21" t="s">
        <v>181</v>
      </c>
      <c r="C94" s="21" t="s">
        <v>182</v>
      </c>
      <c r="D94" s="21" t="s">
        <v>268</v>
      </c>
      <c r="E94" s="21" t="s">
        <v>321</v>
      </c>
      <c r="F94" s="21" t="s">
        <v>390</v>
      </c>
      <c r="G94" s="9" t="s">
        <v>277</v>
      </c>
      <c r="H94" s="9" t="s">
        <v>70</v>
      </c>
      <c r="I94" s="22"/>
      <c r="J94" s="22"/>
      <c r="K94" s="23"/>
      <c r="L94" s="23"/>
    </row>
    <row r="95" spans="1:12" ht="64">
      <c r="A95" s="20" t="s">
        <v>13</v>
      </c>
      <c r="B95" s="21" t="s">
        <v>183</v>
      </c>
      <c r="C95" s="21" t="s">
        <v>184</v>
      </c>
      <c r="D95" s="21" t="s">
        <v>268</v>
      </c>
      <c r="E95" s="21" t="s">
        <v>323</v>
      </c>
      <c r="F95" s="21" t="s">
        <v>391</v>
      </c>
      <c r="G95" s="9" t="s">
        <v>278</v>
      </c>
      <c r="H95" s="9" t="s">
        <v>70</v>
      </c>
      <c r="I95" s="22"/>
      <c r="J95" s="22"/>
      <c r="K95" s="23"/>
      <c r="L95" s="23"/>
    </row>
    <row r="96" spans="1:12" ht="64">
      <c r="A96" s="20" t="s">
        <v>13</v>
      </c>
      <c r="B96" s="21" t="s">
        <v>185</v>
      </c>
      <c r="C96" s="21" t="s">
        <v>186</v>
      </c>
      <c r="D96" s="21" t="s">
        <v>268</v>
      </c>
      <c r="E96" s="21" t="s">
        <v>323</v>
      </c>
      <c r="F96" s="21" t="s">
        <v>392</v>
      </c>
      <c r="G96" s="9" t="s">
        <v>279</v>
      </c>
      <c r="H96" s="9" t="s">
        <v>70</v>
      </c>
      <c r="I96" s="22"/>
      <c r="J96" s="22"/>
      <c r="K96" s="23"/>
      <c r="L96" s="23"/>
    </row>
    <row r="97" spans="1:12" ht="83">
      <c r="A97" s="20" t="s">
        <v>13</v>
      </c>
      <c r="B97" s="21" t="s">
        <v>187</v>
      </c>
      <c r="C97" s="21" t="s">
        <v>393</v>
      </c>
      <c r="D97" s="21" t="s">
        <v>268</v>
      </c>
      <c r="E97" s="21" t="s">
        <v>323</v>
      </c>
      <c r="F97" s="21" t="s">
        <v>392</v>
      </c>
      <c r="G97" s="9" t="s">
        <v>51</v>
      </c>
      <c r="H97" s="9" t="s">
        <v>70</v>
      </c>
      <c r="I97" s="22"/>
      <c r="J97" s="22"/>
      <c r="K97" s="23"/>
      <c r="L97" s="23"/>
    </row>
    <row r="98" spans="1:12" ht="160">
      <c r="A98" s="20" t="s">
        <v>13</v>
      </c>
      <c r="B98" s="21" t="s">
        <v>188</v>
      </c>
      <c r="C98" s="21" t="s">
        <v>189</v>
      </c>
      <c r="D98" s="21" t="s">
        <v>268</v>
      </c>
      <c r="E98" s="21" t="s">
        <v>323</v>
      </c>
      <c r="F98" s="21" t="str">
        <f>UPPER("reglas para la asunción de la función pensional de la liquidada ÁLCALIS de Colombia Ltda. por parte de la Unidad Administrativa Especial de Gestión Pensional y Contribuciones Parafiscales de la Protección Social - UGPP ")</f>
        <v xml:space="preserve">REGLAS PARA LA ASUNCIÓN DE LA FUNCIÓN PENSIONAL DE LA LIQUIDADA ÁLCALIS DE COLOMBIA LTDA. POR PARTE DE LA UNIDAD ADMINISTRATIVA ESPECIAL DE GESTIÓN PENSIONAL Y CONTRIBUCIONES PARAFISCALES DE LA PROTECCIÓN SOCIAL - UGPP </v>
      </c>
      <c r="G98" s="9" t="s">
        <v>279</v>
      </c>
      <c r="H98" s="9" t="s">
        <v>70</v>
      </c>
      <c r="I98" s="22"/>
      <c r="J98" s="22"/>
      <c r="K98" s="23"/>
      <c r="L98" s="23"/>
    </row>
    <row r="99" spans="1:12" ht="59">
      <c r="A99" s="20" t="s">
        <v>13</v>
      </c>
      <c r="B99" s="21" t="s">
        <v>190</v>
      </c>
      <c r="C99" s="21" t="s">
        <v>191</v>
      </c>
      <c r="D99" s="21" t="s">
        <v>268</v>
      </c>
      <c r="E99" s="21" t="s">
        <v>323</v>
      </c>
      <c r="F99" s="21" t="s">
        <v>394</v>
      </c>
      <c r="G99" s="9" t="s">
        <v>51</v>
      </c>
      <c r="H99" s="9" t="s">
        <v>70</v>
      </c>
      <c r="I99" s="22"/>
      <c r="J99" s="22"/>
      <c r="K99" s="23"/>
      <c r="L99" s="23"/>
    </row>
    <row r="100" spans="1:12" ht="112">
      <c r="A100" s="20" t="s">
        <v>13</v>
      </c>
      <c r="B100" s="21" t="s">
        <v>192</v>
      </c>
      <c r="C100" s="21" t="s">
        <v>193</v>
      </c>
      <c r="D100" s="21" t="s">
        <v>268</v>
      </c>
      <c r="E100" s="21" t="s">
        <v>325</v>
      </c>
      <c r="F100" s="21" t="s">
        <v>395</v>
      </c>
      <c r="G100" s="9" t="s">
        <v>274</v>
      </c>
      <c r="H100" s="9" t="s">
        <v>70</v>
      </c>
      <c r="I100" s="22"/>
      <c r="J100" s="22"/>
      <c r="K100" s="23"/>
      <c r="L100" s="23"/>
    </row>
    <row r="101" spans="1:12" ht="176">
      <c r="A101" s="20" t="s">
        <v>13</v>
      </c>
      <c r="B101" s="21" t="s">
        <v>194</v>
      </c>
      <c r="C101" s="21" t="s">
        <v>195</v>
      </c>
      <c r="D101" s="21" t="s">
        <v>268</v>
      </c>
      <c r="E101" s="21" t="s">
        <v>323</v>
      </c>
      <c r="F101" s="21" t="s">
        <v>396</v>
      </c>
      <c r="G101" s="9" t="s">
        <v>25</v>
      </c>
      <c r="H101" s="9" t="s">
        <v>70</v>
      </c>
      <c r="I101" s="22"/>
      <c r="J101" s="22"/>
      <c r="K101" s="23"/>
      <c r="L101" s="23"/>
    </row>
    <row r="102" spans="1:12" ht="48">
      <c r="A102" s="20" t="s">
        <v>13</v>
      </c>
      <c r="B102" s="21" t="s">
        <v>196</v>
      </c>
      <c r="C102" s="21" t="s">
        <v>197</v>
      </c>
      <c r="D102" s="21" t="s">
        <v>268</v>
      </c>
      <c r="E102" s="21" t="s">
        <v>326</v>
      </c>
      <c r="F102" s="21" t="s">
        <v>397</v>
      </c>
      <c r="G102" s="9" t="s">
        <v>274</v>
      </c>
      <c r="H102" s="9" t="s">
        <v>70</v>
      </c>
      <c r="I102" s="22"/>
      <c r="J102" s="22"/>
      <c r="K102" s="23"/>
      <c r="L102" s="23"/>
    </row>
    <row r="103" spans="1:12" ht="96">
      <c r="A103" s="20" t="s">
        <v>13</v>
      </c>
      <c r="B103" s="21" t="s">
        <v>198</v>
      </c>
      <c r="C103" s="21" t="s">
        <v>199</v>
      </c>
      <c r="D103" s="21" t="s">
        <v>268</v>
      </c>
      <c r="E103" s="21" t="s">
        <v>327</v>
      </c>
      <c r="F103" s="21" t="s">
        <v>398</v>
      </c>
      <c r="G103" s="9" t="s">
        <v>274</v>
      </c>
      <c r="H103" s="9" t="s">
        <v>70</v>
      </c>
      <c r="I103" s="22"/>
      <c r="J103" s="22"/>
      <c r="K103" s="23"/>
      <c r="L103" s="23"/>
    </row>
    <row r="104" spans="1:12" ht="48">
      <c r="A104" s="20" t="s">
        <v>13</v>
      </c>
      <c r="B104" s="21" t="s">
        <v>200</v>
      </c>
      <c r="C104" s="21" t="s">
        <v>201</v>
      </c>
      <c r="D104" s="21" t="s">
        <v>268</v>
      </c>
      <c r="E104" s="21" t="s">
        <v>326</v>
      </c>
      <c r="F104" s="21" t="s">
        <v>399</v>
      </c>
      <c r="G104" s="9" t="s">
        <v>279</v>
      </c>
      <c r="H104" s="9" t="s">
        <v>70</v>
      </c>
      <c r="I104" s="22"/>
      <c r="J104" s="22"/>
      <c r="K104" s="23"/>
      <c r="L104" s="23"/>
    </row>
    <row r="105" spans="1:12" ht="80">
      <c r="A105" s="20" t="s">
        <v>13</v>
      </c>
      <c r="B105" s="21" t="s">
        <v>202</v>
      </c>
      <c r="C105" s="21" t="s">
        <v>203</v>
      </c>
      <c r="D105" s="21" t="s">
        <v>268</v>
      </c>
      <c r="E105" s="21" t="s">
        <v>323</v>
      </c>
      <c r="F105" s="21" t="s">
        <v>400</v>
      </c>
      <c r="G105" s="9" t="s">
        <v>41</v>
      </c>
      <c r="H105" s="9" t="s">
        <v>70</v>
      </c>
      <c r="I105" s="22"/>
      <c r="J105" s="22"/>
      <c r="K105" s="23"/>
      <c r="L105" s="23"/>
    </row>
    <row r="106" spans="1:12" ht="64">
      <c r="A106" s="20" t="s">
        <v>13</v>
      </c>
      <c r="B106" s="21" t="s">
        <v>204</v>
      </c>
      <c r="C106" s="21" t="s">
        <v>205</v>
      </c>
      <c r="D106" s="21" t="s">
        <v>268</v>
      </c>
      <c r="E106" s="21" t="s">
        <v>323</v>
      </c>
      <c r="F106" s="21" t="s">
        <v>392</v>
      </c>
      <c r="G106" s="9" t="s">
        <v>280</v>
      </c>
      <c r="H106" s="9" t="s">
        <v>70</v>
      </c>
      <c r="I106" s="22"/>
      <c r="J106" s="22"/>
      <c r="K106" s="23"/>
      <c r="L106" s="23"/>
    </row>
    <row r="107" spans="1:12" ht="80">
      <c r="A107" s="20" t="s">
        <v>13</v>
      </c>
      <c r="B107" s="21" t="s">
        <v>206</v>
      </c>
      <c r="C107" s="21" t="s">
        <v>207</v>
      </c>
      <c r="D107" s="21" t="s">
        <v>268</v>
      </c>
      <c r="E107" s="21" t="s">
        <v>315</v>
      </c>
      <c r="F107" s="21" t="s">
        <v>401</v>
      </c>
      <c r="G107" s="9" t="s">
        <v>274</v>
      </c>
      <c r="H107" s="9" t="s">
        <v>70</v>
      </c>
      <c r="I107" s="22"/>
      <c r="J107" s="22"/>
      <c r="K107" s="23"/>
      <c r="L107" s="23"/>
    </row>
    <row r="108" spans="1:12" ht="176">
      <c r="A108" s="20" t="s">
        <v>13</v>
      </c>
      <c r="B108" s="21" t="s">
        <v>208</v>
      </c>
      <c r="C108" s="21" t="s">
        <v>209</v>
      </c>
      <c r="D108" s="21" t="s">
        <v>268</v>
      </c>
      <c r="E108" s="21" t="s">
        <v>323</v>
      </c>
      <c r="F108" s="21" t="str">
        <f>UPPER("Por el cual se imparten instrucciones en virtud de la emergencia sanitaria generada por la pandemia del Coronavirus COVID - 19, yel mantenimiento del orden público y se decreta el aislamiento selectivo con distanciamiento individual responsable")</f>
        <v>POR EL CUAL SE IMPARTEN INSTRUCCIONES EN VIRTUD DE LA EMERGENCIA SANITARIA GENERADA POR LA PANDEMIA DEL CORONAVIRUS COVID - 19, YEL MANTENIMIENTO DEL ORDEN PÚBLICO Y SE DECRETA EL AISLAMIENTO SELECTIVO CON DISTANCIAMIENTO INDIVIDUAL RESPONSABLE</v>
      </c>
      <c r="G108" s="9" t="s">
        <v>51</v>
      </c>
      <c r="H108" s="9" t="s">
        <v>70</v>
      </c>
      <c r="I108" s="22"/>
      <c r="J108" s="22"/>
      <c r="K108" s="23"/>
      <c r="L108" s="23"/>
    </row>
    <row r="109" spans="1:12" ht="104">
      <c r="A109" s="20" t="s">
        <v>13</v>
      </c>
      <c r="B109" s="21" t="s">
        <v>210</v>
      </c>
      <c r="C109" s="21" t="s">
        <v>211</v>
      </c>
      <c r="D109" s="21" t="s">
        <v>268</v>
      </c>
      <c r="E109" s="21" t="s">
        <v>328</v>
      </c>
      <c r="F109" s="21" t="s">
        <v>402</v>
      </c>
      <c r="G109" s="9" t="s">
        <v>279</v>
      </c>
      <c r="H109" s="9" t="s">
        <v>70</v>
      </c>
      <c r="I109" s="22"/>
      <c r="J109" s="22"/>
      <c r="K109" s="23"/>
      <c r="L109" s="23"/>
    </row>
    <row r="110" spans="1:12" ht="80">
      <c r="A110" s="20" t="s">
        <v>13</v>
      </c>
      <c r="B110" s="21" t="s">
        <v>212</v>
      </c>
      <c r="C110" s="21" t="s">
        <v>213</v>
      </c>
      <c r="D110" s="21" t="s">
        <v>268</v>
      </c>
      <c r="E110" s="21" t="s">
        <v>315</v>
      </c>
      <c r="F110" s="21" t="str">
        <f>UPPER("Por el cual se desarrollan las competencias de vigilancia de los eventos adversos posteriores a la vacunación contra el Covid-19")</f>
        <v>POR EL CUAL SE DESARROLLAN LAS COMPETENCIAS DE VIGILANCIA DE LOS EVENTOS ADVERSOS POSTERIORES A LA VACUNACIÓN CONTRA EL COVID-19</v>
      </c>
      <c r="G110" s="9" t="s">
        <v>274</v>
      </c>
      <c r="H110" s="9" t="s">
        <v>70</v>
      </c>
      <c r="I110" s="22"/>
      <c r="J110" s="22"/>
      <c r="K110" s="23"/>
      <c r="L110" s="23"/>
    </row>
    <row r="111" spans="1:12" ht="80">
      <c r="A111" s="20" t="s">
        <v>13</v>
      </c>
      <c r="B111" s="21" t="s">
        <v>214</v>
      </c>
      <c r="C111" s="21" t="s">
        <v>215</v>
      </c>
      <c r="D111" s="21" t="s">
        <v>268</v>
      </c>
      <c r="E111" s="21" t="s">
        <v>323</v>
      </c>
      <c r="F111" s="21" t="str">
        <f>UPPER("Por el cual se modifica el numeral 3 del artículo 4, el numeral 8 del artículo 5, se adiciona un parágrafo al artículo 6 y se modifican los artículos 11 y 16 del Decreto 642 de 2020")</f>
        <v>POR EL CUAL SE MODIFICA EL NUMERAL 3 DEL ARTÍCULO 4, EL NUMERAL 8 DEL ARTÍCULO 5, SE ADICIONA UN PARÁGRAFO AL ARTÍCULO 6 Y SE MODIFICAN LOS ARTÍCULOS 11 Y 16 DEL DECRETO 642 DE 2020</v>
      </c>
      <c r="G111" s="9" t="s">
        <v>278</v>
      </c>
      <c r="H111" s="9" t="s">
        <v>70</v>
      </c>
      <c r="I111" s="22"/>
      <c r="J111" s="22"/>
      <c r="K111" s="23"/>
      <c r="L111" s="23"/>
    </row>
    <row r="112" spans="1:12" ht="96">
      <c r="A112" s="20" t="s">
        <v>13</v>
      </c>
      <c r="B112" s="21" t="s">
        <v>216</v>
      </c>
      <c r="C112" s="21" t="s">
        <v>217</v>
      </c>
      <c r="D112" s="21" t="s">
        <v>268</v>
      </c>
      <c r="E112" s="21" t="s">
        <v>321</v>
      </c>
      <c r="F112" s="21" t="s">
        <v>403</v>
      </c>
      <c r="G112" s="9" t="s">
        <v>281</v>
      </c>
      <c r="H112" s="9" t="s">
        <v>70</v>
      </c>
      <c r="I112" s="22"/>
      <c r="J112" s="22"/>
      <c r="K112" s="23"/>
      <c r="L112" s="23"/>
    </row>
    <row r="113" spans="1:12" ht="64">
      <c r="A113" s="20" t="s">
        <v>13</v>
      </c>
      <c r="B113" s="21" t="s">
        <v>218</v>
      </c>
      <c r="C113" s="21" t="s">
        <v>219</v>
      </c>
      <c r="D113" s="21" t="s">
        <v>268</v>
      </c>
      <c r="E113" s="21" t="s">
        <v>327</v>
      </c>
      <c r="F113" s="21" t="s">
        <v>398</v>
      </c>
      <c r="G113" s="9" t="s">
        <v>274</v>
      </c>
      <c r="H113" s="9" t="s">
        <v>70</v>
      </c>
      <c r="I113" s="22"/>
      <c r="J113" s="22"/>
      <c r="K113" s="23"/>
      <c r="L113" s="23"/>
    </row>
    <row r="114" spans="1:12" ht="48">
      <c r="A114" s="20" t="s">
        <v>13</v>
      </c>
      <c r="B114" s="21" t="s">
        <v>220</v>
      </c>
      <c r="C114" s="21" t="s">
        <v>221</v>
      </c>
      <c r="D114" s="21" t="s">
        <v>268</v>
      </c>
      <c r="E114" s="21" t="s">
        <v>315</v>
      </c>
      <c r="F114" s="21" t="s">
        <v>404</v>
      </c>
      <c r="G114" s="9" t="s">
        <v>274</v>
      </c>
      <c r="H114" s="9" t="s">
        <v>70</v>
      </c>
      <c r="I114" s="22"/>
      <c r="J114" s="22"/>
      <c r="K114" s="23"/>
      <c r="L114" s="23"/>
    </row>
    <row r="115" spans="1:12" ht="48">
      <c r="A115" s="20" t="s">
        <v>13</v>
      </c>
      <c r="B115" s="21" t="s">
        <v>222</v>
      </c>
      <c r="C115" s="21" t="str">
        <f>UPPER("Por el cual se establece el Plan de Austeridad del Gasto 2021 para los órganos que hacen parte del Presupuesto General de la Nación ")</f>
        <v xml:space="preserve">POR EL CUAL SE ESTABLECE EL PLAN DE AUSTERIDAD DEL GASTO 2021 PARA LOS ÓRGANOS QUE HACEN PARTE DEL PRESUPUESTO GENERAL DE LA NACIÓN </v>
      </c>
      <c r="D115" s="21" t="s">
        <v>268</v>
      </c>
      <c r="E115" s="21" t="s">
        <v>326</v>
      </c>
      <c r="F115" s="21" t="s">
        <v>405</v>
      </c>
      <c r="G115" s="9" t="s">
        <v>51</v>
      </c>
      <c r="H115" s="9" t="s">
        <v>70</v>
      </c>
      <c r="I115" s="22"/>
      <c r="J115" s="22"/>
      <c r="K115" s="23"/>
      <c r="L115" s="23"/>
    </row>
    <row r="116" spans="1:12" ht="96">
      <c r="A116" s="11" t="s">
        <v>13</v>
      </c>
      <c r="B116" s="21" t="s">
        <v>458</v>
      </c>
      <c r="C116" s="21" t="s">
        <v>459</v>
      </c>
      <c r="D116" s="21" t="s">
        <v>268</v>
      </c>
      <c r="E116" s="21" t="s">
        <v>460</v>
      </c>
      <c r="F116" s="21" t="s">
        <v>461</v>
      </c>
      <c r="G116" s="9" t="s">
        <v>51</v>
      </c>
      <c r="H116" s="9" t="s">
        <v>70</v>
      </c>
      <c r="I116" s="22"/>
      <c r="J116" s="22"/>
      <c r="K116" s="23"/>
      <c r="L116" s="23"/>
    </row>
    <row r="117" spans="1:12" ht="112">
      <c r="A117" s="20" t="s">
        <v>13</v>
      </c>
      <c r="B117" s="21" t="s">
        <v>223</v>
      </c>
      <c r="C117" s="21" t="s">
        <v>224</v>
      </c>
      <c r="D117" s="21" t="s">
        <v>268</v>
      </c>
      <c r="E117" s="21" t="s">
        <v>320</v>
      </c>
      <c r="F117" s="21" t="s">
        <v>406</v>
      </c>
      <c r="G117" s="9" t="s">
        <v>282</v>
      </c>
      <c r="H117" s="9" t="s">
        <v>70</v>
      </c>
      <c r="I117" s="22"/>
      <c r="J117" s="22"/>
      <c r="K117" s="23"/>
      <c r="L117" s="23"/>
    </row>
    <row r="118" spans="1:12" ht="112">
      <c r="A118" s="20" t="s">
        <v>13</v>
      </c>
      <c r="B118" s="21" t="s">
        <v>225</v>
      </c>
      <c r="C118" s="21" t="s">
        <v>226</v>
      </c>
      <c r="D118" s="21" t="s">
        <v>268</v>
      </c>
      <c r="E118" s="21" t="s">
        <v>315</v>
      </c>
      <c r="F118" s="21" t="s">
        <v>407</v>
      </c>
      <c r="G118" s="9" t="s">
        <v>283</v>
      </c>
      <c r="H118" s="9" t="s">
        <v>70</v>
      </c>
      <c r="I118" s="22"/>
      <c r="J118" s="22"/>
      <c r="K118" s="23"/>
      <c r="L118" s="23"/>
    </row>
    <row r="119" spans="1:12" ht="80">
      <c r="A119" s="20" t="s">
        <v>13</v>
      </c>
      <c r="B119" s="21" t="s">
        <v>510</v>
      </c>
      <c r="C119" s="21" t="s">
        <v>511</v>
      </c>
      <c r="D119" s="21" t="s">
        <v>268</v>
      </c>
      <c r="E119" s="21" t="s">
        <v>326</v>
      </c>
      <c r="F119" s="21" t="s">
        <v>372</v>
      </c>
      <c r="G119" s="9" t="s">
        <v>51</v>
      </c>
      <c r="H119" s="9" t="s">
        <v>70</v>
      </c>
      <c r="I119" s="22"/>
      <c r="J119" s="22"/>
      <c r="K119" s="23"/>
      <c r="L119" s="23"/>
    </row>
    <row r="120" spans="1:12" ht="64">
      <c r="A120" s="20" t="s">
        <v>13</v>
      </c>
      <c r="B120" s="21" t="s">
        <v>227</v>
      </c>
      <c r="C120" s="21" t="s">
        <v>228</v>
      </c>
      <c r="D120" s="21" t="s">
        <v>268</v>
      </c>
      <c r="E120" s="21" t="s">
        <v>323</v>
      </c>
      <c r="F120" s="21" t="s">
        <v>408</v>
      </c>
      <c r="G120" s="9" t="s">
        <v>14</v>
      </c>
      <c r="H120" s="9" t="s">
        <v>70</v>
      </c>
      <c r="I120" s="22"/>
      <c r="J120" s="22"/>
      <c r="K120" s="23"/>
      <c r="L120" s="23"/>
    </row>
    <row r="121" spans="1:12" ht="32">
      <c r="A121" s="20" t="s">
        <v>13</v>
      </c>
      <c r="B121" s="21" t="s">
        <v>229</v>
      </c>
      <c r="C121" s="21" t="s">
        <v>230</v>
      </c>
      <c r="D121" s="21" t="s">
        <v>268</v>
      </c>
      <c r="E121" s="21" t="s">
        <v>315</v>
      </c>
      <c r="F121" s="21" t="s">
        <v>409</v>
      </c>
      <c r="G121" s="9" t="s">
        <v>51</v>
      </c>
      <c r="H121" s="9" t="s">
        <v>70</v>
      </c>
      <c r="I121" s="22"/>
      <c r="J121" s="22"/>
      <c r="K121" s="23"/>
      <c r="L121" s="23"/>
    </row>
    <row r="122" spans="1:12" ht="80">
      <c r="A122" s="20" t="s">
        <v>13</v>
      </c>
      <c r="B122" s="21" t="s">
        <v>231</v>
      </c>
      <c r="C122" s="21" t="s">
        <v>232</v>
      </c>
      <c r="D122" s="21" t="s">
        <v>268</v>
      </c>
      <c r="E122" s="21" t="s">
        <v>323</v>
      </c>
      <c r="F122" s="21" t="s">
        <v>410</v>
      </c>
      <c r="G122" s="9" t="s">
        <v>274</v>
      </c>
      <c r="H122" s="9" t="s">
        <v>70</v>
      </c>
      <c r="I122" s="22"/>
      <c r="J122" s="22"/>
      <c r="K122" s="23"/>
      <c r="L122" s="23"/>
    </row>
    <row r="123" spans="1:12" ht="32">
      <c r="A123" s="20" t="s">
        <v>272</v>
      </c>
      <c r="B123" s="21" t="s">
        <v>338</v>
      </c>
      <c r="C123" s="21" t="s">
        <v>339</v>
      </c>
      <c r="D123" s="21" t="s">
        <v>340</v>
      </c>
      <c r="E123" s="21" t="s">
        <v>332</v>
      </c>
      <c r="F123" s="21" t="s">
        <v>341</v>
      </c>
      <c r="G123" s="9" t="s">
        <v>51</v>
      </c>
      <c r="H123" s="9" t="s">
        <v>70</v>
      </c>
      <c r="I123" s="22"/>
      <c r="J123" s="22"/>
      <c r="K123" s="23"/>
      <c r="L123" s="23"/>
    </row>
    <row r="124" spans="1:12" ht="80">
      <c r="A124" s="20" t="s">
        <v>272</v>
      </c>
      <c r="B124" s="21" t="s">
        <v>440</v>
      </c>
      <c r="C124" s="21" t="str">
        <f>UPPER("Por la cual se dictan normas tendientes a preservar la moralidad en la Administración Pública y se fijan disposiciones con el fin de erradicar la corrupción administrativa.")</f>
        <v>POR LA CUAL SE DICTAN NORMAS TENDIENTES A PRESERVAR LA MORALIDAD EN LA ADMINISTRACIÓN PÚBLICA Y SE FIJAN DISPOSICIONES CON EL FIN DE ERRADICAR LA CORRUPCIÓN ADMINISTRATIVA.</v>
      </c>
      <c r="D124" s="21" t="s">
        <v>268</v>
      </c>
      <c r="E124" s="21" t="s">
        <v>332</v>
      </c>
      <c r="F124" s="21" t="str">
        <f>UPPER("Aplica a todas las actividades publicas, sobre  el control sobre el Reclutamiento de los Servidores Públicos.")</f>
        <v>APLICA A TODAS LAS ACTIVIDADES PUBLICAS, SOBRE  EL CONTROL SOBRE EL RECLUTAMIENTO DE LOS SERVIDORES PÚBLICOS.</v>
      </c>
      <c r="G124" s="9" t="s">
        <v>275</v>
      </c>
      <c r="H124" s="9" t="s">
        <v>70</v>
      </c>
      <c r="I124" s="22"/>
      <c r="J124" s="22"/>
      <c r="K124" s="23"/>
      <c r="L124" s="23"/>
    </row>
    <row r="125" spans="1:12" ht="128">
      <c r="A125" s="20" t="s">
        <v>272</v>
      </c>
      <c r="B125" s="21" t="s">
        <v>441</v>
      </c>
      <c r="C125" s="21" t="s">
        <v>442</v>
      </c>
      <c r="D125" s="21" t="s">
        <v>268</v>
      </c>
      <c r="E125" s="21" t="s">
        <v>332</v>
      </c>
      <c r="F125" s="21" t="str">
        <f>UPPER("La presente Ley regula el ejercicio de la función administrativa, determina la estructura y define los principios y reglas basicas de la organizacion y funcionamiento de la Administración Publica")</f>
        <v>LA PRESENTE LEY REGULA EL EJERCICIO DE LA FUNCIÓN ADMINISTRATIVA, DETERMINA LA ESTRUCTURA Y DEFINE LOS PRINCIPIOS Y REGLAS BASICAS DE LA ORGANIZACION Y FUNCIONAMIENTO DE LA ADMINISTRACIÓN PUBLICA</v>
      </c>
      <c r="G125" s="9" t="s">
        <v>275</v>
      </c>
      <c r="H125" s="9" t="s">
        <v>70</v>
      </c>
      <c r="I125" s="22"/>
      <c r="J125" s="22"/>
      <c r="K125" s="23"/>
      <c r="L125" s="23"/>
    </row>
    <row r="126" spans="1:12" ht="48">
      <c r="A126" s="20" t="s">
        <v>272</v>
      </c>
      <c r="B126" s="21" t="s">
        <v>349</v>
      </c>
      <c r="C126" s="21" t="s">
        <v>350</v>
      </c>
      <c r="D126" s="21" t="s">
        <v>268</v>
      </c>
      <c r="E126" s="21" t="s">
        <v>332</v>
      </c>
      <c r="F126" s="21" t="s">
        <v>351</v>
      </c>
      <c r="G126" s="9" t="s">
        <v>51</v>
      </c>
      <c r="H126" s="9" t="s">
        <v>71</v>
      </c>
      <c r="I126" s="22"/>
      <c r="J126" s="22"/>
      <c r="K126" s="23"/>
      <c r="L126" s="23"/>
    </row>
    <row r="127" spans="1:12" ht="48">
      <c r="A127" s="20" t="s">
        <v>12</v>
      </c>
      <c r="B127" s="21" t="s">
        <v>563</v>
      </c>
      <c r="C127" s="21" t="str">
        <f>UPPER("Por el cual se modifican la Ley 909 de 2004, el Decreto Ley 1567 de 1998 y se dictan otras disposiciones")</f>
        <v>POR EL CUAL SE MODIFICAN LA LEY 909 DE 2004, EL DECRETO LEY 1567 DE 1998 Y SE DICTAN OTRAS DISPOSICIONES</v>
      </c>
      <c r="D127" s="21" t="s">
        <v>268</v>
      </c>
      <c r="E127" s="21" t="s">
        <v>332</v>
      </c>
      <c r="F127" s="21" t="s">
        <v>564</v>
      </c>
      <c r="G127" s="9" t="s">
        <v>31</v>
      </c>
      <c r="H127" s="9" t="s">
        <v>70</v>
      </c>
      <c r="I127" s="22"/>
      <c r="J127" s="22"/>
      <c r="K127" s="23"/>
      <c r="L127" s="23"/>
    </row>
    <row r="128" spans="1:12" ht="80">
      <c r="A128" s="20" t="s">
        <v>12</v>
      </c>
      <c r="B128" s="21" t="s">
        <v>561</v>
      </c>
      <c r="C128" s="21" t="str">
        <f>UPPER("Por medio de la cual se promueve el empleo y el emprendimiento juvenil, se generan medidas para superar barreras de acceso al mercado de trabajo y se dictan otras disposiciones")</f>
        <v>POR MEDIO DE LA CUAL SE PROMUEVE EL EMPLEO Y EL EMPRENDIMIENTO JUVENIL, SE GENERAN MEDIDAS PARA SUPERAR BARRERAS DE ACCESO AL MERCADO DE TRABAJO Y SE DICTAN OTRAS DISPOSICIONES</v>
      </c>
      <c r="D128" s="21" t="s">
        <v>268</v>
      </c>
      <c r="E128" s="21" t="s">
        <v>332</v>
      </c>
      <c r="F128" s="21" t="s">
        <v>562</v>
      </c>
      <c r="G128" s="9" t="s">
        <v>275</v>
      </c>
      <c r="H128" s="9" t="s">
        <v>70</v>
      </c>
      <c r="I128" s="22"/>
      <c r="J128" s="22"/>
      <c r="K128" s="23"/>
      <c r="L128" s="23"/>
    </row>
    <row r="129" spans="1:12" ht="80">
      <c r="A129" s="20" t="s">
        <v>12</v>
      </c>
      <c r="B129" s="21" t="s">
        <v>560</v>
      </c>
      <c r="C129" s="21" t="str">
        <f>UPPER("Por medio de la cual se crea la Ley de Transparencia y del Derecho de Acceso a la Información Pública Nacional y se dictan otras D127")</f>
        <v>POR MEDIO DE LA CUAL SE CREA LA LEY DE TRANSPARENCIA Y DEL DERECHO DE ACCESO A LA INFORMACIÓN PÚBLICA NACIONAL Y SE DICTAN OTRAS D127</v>
      </c>
      <c r="D129" s="21" t="s">
        <v>268</v>
      </c>
      <c r="E129" s="21" t="s">
        <v>332</v>
      </c>
      <c r="F129" s="21" t="str">
        <f>UPPER("El objeto de la presente ley es regular el derecho de acceso a la información pública, los procedimientos para el ejercicio y garantía del derecho y las excepciones a la publicidad de información.")</f>
        <v>EL OBJETO DE LA PRESENTE LEY ES REGULAR EL DERECHO DE ACCESO A LA INFORMACIÓN PÚBLICA, LOS PROCEDIMIENTOS PARA EL EJERCICIO Y GARANTÍA DEL DERECHO Y LAS EXCEPCIONES A LA PUBLICIDAD DE INFORMACIÓN.</v>
      </c>
      <c r="G129" s="9" t="s">
        <v>275</v>
      </c>
      <c r="H129" s="9" t="s">
        <v>70</v>
      </c>
      <c r="I129" s="22"/>
      <c r="J129" s="22"/>
      <c r="K129" s="23"/>
      <c r="L129" s="23"/>
    </row>
    <row r="130" spans="1:12" ht="80">
      <c r="A130" s="20" t="s">
        <v>272</v>
      </c>
      <c r="B130" s="21" t="s">
        <v>443</v>
      </c>
      <c r="C130" s="21" t="str">
        <f>UPPER("POR MEDIO DE LA CUAL SE APRUEBA EL «ACUERDO DE PARÍS», ADOPTADO EL 12 DE DICIEMBRE DE 2015, EN PARÍS FRANCIA.")</f>
        <v>POR MEDIO DE LA CUAL SE APRUEBA EL «ACUERDO DE PARÍS», ADOPTADO EL 12 DE DICIEMBRE DE 2015, EN PARÍS FRANCIA.</v>
      </c>
      <c r="D130" s="21" t="s">
        <v>268</v>
      </c>
      <c r="E130" s="21" t="s">
        <v>332</v>
      </c>
      <c r="F130" s="21" t="str">
        <f>UPPER("En desarrollo de sus funciones y en el cumplimiento de sus diferentes cometidos, la función pública asegurará la atención y satisfacción de los intereses generales de la comunidad.")</f>
        <v>EN DESARROLLO DE SUS FUNCIONES Y EN EL CUMPLIMIENTO DE SUS DIFERENTES COMETIDOS, LA FUNCIÓN PÚBLICA ASEGURARÁ LA ATENCIÓN Y SATISFACCIÓN DE LOS INTERESES GENERALES DE LA COMUNIDAD.</v>
      </c>
      <c r="G130" s="9" t="s">
        <v>275</v>
      </c>
      <c r="H130" s="9" t="s">
        <v>70</v>
      </c>
      <c r="I130" s="22"/>
      <c r="J130" s="22"/>
      <c r="K130" s="23"/>
      <c r="L130" s="23"/>
    </row>
    <row r="131" spans="1:12" ht="409.6">
      <c r="A131" s="20" t="s">
        <v>272</v>
      </c>
      <c r="B131" s="21" t="s">
        <v>356</v>
      </c>
      <c r="C131" s="21" t="s">
        <v>357</v>
      </c>
      <c r="D131" s="21">
        <v>12</v>
      </c>
      <c r="E131" s="21" t="s">
        <v>332</v>
      </c>
      <c r="F131" s="21" t="s">
        <v>358</v>
      </c>
      <c r="G131" s="9" t="s">
        <v>34</v>
      </c>
      <c r="H131" s="9" t="s">
        <v>71</v>
      </c>
      <c r="I131" s="22"/>
      <c r="J131" s="22"/>
      <c r="K131" s="23"/>
      <c r="L131" s="23"/>
    </row>
    <row r="132" spans="1:12" ht="32">
      <c r="A132" s="20" t="s">
        <v>12</v>
      </c>
      <c r="B132" s="21" t="s">
        <v>362</v>
      </c>
      <c r="C132" s="21" t="s">
        <v>363</v>
      </c>
      <c r="D132" s="21" t="s">
        <v>364</v>
      </c>
      <c r="E132" s="21" t="s">
        <v>332</v>
      </c>
      <c r="F132" s="21" t="s">
        <v>365</v>
      </c>
      <c r="G132" s="9" t="s">
        <v>14</v>
      </c>
      <c r="H132" s="9" t="s">
        <v>71</v>
      </c>
      <c r="I132" s="22"/>
      <c r="J132" s="22"/>
      <c r="K132" s="23"/>
      <c r="L132" s="23"/>
    </row>
    <row r="133" spans="1:12" ht="89" customHeight="1">
      <c r="A133" s="20" t="s">
        <v>272</v>
      </c>
      <c r="B133" s="21" t="s">
        <v>352</v>
      </c>
      <c r="C133" s="21" t="s">
        <v>353</v>
      </c>
      <c r="D133" s="21" t="s">
        <v>354</v>
      </c>
      <c r="E133" s="21" t="s">
        <v>332</v>
      </c>
      <c r="F133" s="21" t="s">
        <v>355</v>
      </c>
      <c r="G133" s="9" t="s">
        <v>51</v>
      </c>
      <c r="H133" s="9" t="s">
        <v>71</v>
      </c>
      <c r="I133" s="22"/>
      <c r="J133" s="22"/>
      <c r="K133" s="23"/>
      <c r="L133" s="23"/>
    </row>
    <row r="134" spans="1:12" ht="47" customHeight="1">
      <c r="A134" s="20" t="s">
        <v>12</v>
      </c>
      <c r="B134" s="21" t="s">
        <v>444</v>
      </c>
      <c r="C134" s="21" t="str">
        <f>UPPER("POR LA CUAL SE ESTABLECEN LOS LINEAMIENTOS PARA LA ADOPCIÓN DE UNA POLÍTICA PÚBLICA DE GESTIÓN INTEGRAL DE RESIDUOS DE APARATOS ELÉCTRICOS Y ELECTRÓNICOS (RAEE), Y SE DICTAN OTRAS DISPOSICIONES")</f>
        <v>POR LA CUAL SE ESTABLECEN LOS LINEAMIENTOS PARA LA ADOPCIÓN DE UNA POLÍTICA PÚBLICA DE GESTIÓN INTEGRAL DE RESIDUOS DE APARATOS ELÉCTRICOS Y ELECTRÓNICOS (RAEE), Y SE DICTAN OTRAS DISPOSICIONES</v>
      </c>
      <c r="D134" s="21" t="s">
        <v>268</v>
      </c>
      <c r="E134" s="21" t="s">
        <v>332</v>
      </c>
      <c r="F134" s="21" t="str">
        <f>UPPER("POR LA CUAL SE ESTABLECEN LOS LINEAMIENTOS PARA LA ADOPCIÓN DE UNA POLITICA PÚBLICA DE GESTIÓN INTEGRAL DE RESIDUOS DE APARATOS ELÉCTRICOS Y ELECTRÓNICOS (RAEE), Y SE DICTAN OTRAS DISPOSICIONES
")</f>
        <v xml:space="preserve">POR LA CUAL SE ESTABLECEN LOS LINEAMIENTOS PARA LA ADOPCIÓN DE UNA POLITICA PÚBLICA DE GESTIÓN INTEGRAL DE RESIDUOS DE APARATOS ELÉCTRICOS Y ELECTRÓNICOS (RAEE), Y SE DICTAN OTRAS DISPOSICIONES
</v>
      </c>
      <c r="G134" s="9" t="s">
        <v>275</v>
      </c>
      <c r="H134" s="9" t="s">
        <v>70</v>
      </c>
      <c r="I134" s="22"/>
      <c r="J134" s="22"/>
      <c r="K134" s="23"/>
      <c r="L134" s="23"/>
    </row>
    <row r="135" spans="1:12" ht="57" customHeight="1">
      <c r="A135" s="20" t="s">
        <v>12</v>
      </c>
      <c r="B135" s="21" t="s">
        <v>552</v>
      </c>
      <c r="C135" s="21" t="s">
        <v>553</v>
      </c>
      <c r="D135" s="21" t="s">
        <v>268</v>
      </c>
      <c r="E135" s="21" t="s">
        <v>332</v>
      </c>
      <c r="F135" s="21" t="str">
        <f>UPPER("La Dirección General de Crédito Público y Tesoro Nacional podrá administrar recursos de entidades estatales de cualquier orden a través de depósitos.")</f>
        <v>LA DIRECCIÓN GENERAL DE CRÉDITO PÚBLICO Y TESORO NACIONAL PODRÁ ADMINISTRAR RECURSOS DE ENTIDADES ESTATALES DE CUALQUIER ORDEN A TRAVÉS DE DEPÓSITOS.</v>
      </c>
      <c r="G135" s="9" t="s">
        <v>275</v>
      </c>
      <c r="H135" s="9" t="s">
        <v>70</v>
      </c>
      <c r="I135" s="22"/>
      <c r="J135" s="22"/>
      <c r="K135" s="23"/>
      <c r="L135" s="23"/>
    </row>
    <row r="136" spans="1:12" ht="176">
      <c r="A136" s="20" t="s">
        <v>12</v>
      </c>
      <c r="B136" s="21" t="s">
        <v>366</v>
      </c>
      <c r="C136" s="21" t="s">
        <v>367</v>
      </c>
      <c r="D136" s="21" t="s">
        <v>368</v>
      </c>
      <c r="E136" s="21" t="s">
        <v>332</v>
      </c>
      <c r="F136" s="21" t="s">
        <v>369</v>
      </c>
      <c r="G136" s="9" t="s">
        <v>34</v>
      </c>
      <c r="H136" s="9" t="s">
        <v>71</v>
      </c>
      <c r="I136" s="22"/>
      <c r="J136" s="22"/>
      <c r="K136" s="23"/>
      <c r="L136" s="23"/>
    </row>
    <row r="137" spans="1:12" ht="112">
      <c r="A137" s="20" t="s">
        <v>272</v>
      </c>
      <c r="B137" s="21" t="s">
        <v>233</v>
      </c>
      <c r="C137" s="21" t="s">
        <v>234</v>
      </c>
      <c r="D137" s="21" t="s">
        <v>268</v>
      </c>
      <c r="E137" s="21" t="s">
        <v>332</v>
      </c>
      <c r="F137" s="21" t="s">
        <v>411</v>
      </c>
      <c r="G137" s="9" t="s">
        <v>277</v>
      </c>
      <c r="H137" s="9" t="s">
        <v>70</v>
      </c>
      <c r="I137" s="22"/>
      <c r="J137" s="22"/>
      <c r="K137" s="23"/>
      <c r="L137" s="23"/>
    </row>
    <row r="138" spans="1:12" ht="64">
      <c r="A138" s="20" t="s">
        <v>272</v>
      </c>
      <c r="B138" s="21" t="s">
        <v>453</v>
      </c>
      <c r="C138" s="21" t="s">
        <v>454</v>
      </c>
      <c r="D138" s="41" t="s">
        <v>268</v>
      </c>
      <c r="E138" s="21" t="s">
        <v>326</v>
      </c>
      <c r="F138" s="21" t="s">
        <v>455</v>
      </c>
      <c r="G138" s="9" t="s">
        <v>51</v>
      </c>
      <c r="H138" s="9" t="s">
        <v>70</v>
      </c>
      <c r="I138" s="22"/>
      <c r="J138" s="22"/>
      <c r="K138" s="23"/>
      <c r="L138" s="23"/>
    </row>
    <row r="139" spans="1:12" ht="96">
      <c r="A139" s="20" t="s">
        <v>12</v>
      </c>
      <c r="B139" s="21" t="s">
        <v>359</v>
      </c>
      <c r="C139" s="21" t="s">
        <v>360</v>
      </c>
      <c r="D139" s="42">
        <v>1.7</v>
      </c>
      <c r="E139" s="21" t="s">
        <v>332</v>
      </c>
      <c r="F139" s="21" t="s">
        <v>361</v>
      </c>
      <c r="G139" s="9" t="s">
        <v>51</v>
      </c>
      <c r="H139" s="9" t="s">
        <v>71</v>
      </c>
      <c r="I139" s="22"/>
      <c r="J139" s="22"/>
      <c r="K139" s="23"/>
      <c r="L139" s="23"/>
    </row>
    <row r="140" spans="1:12" ht="48">
      <c r="A140" s="20" t="s">
        <v>272</v>
      </c>
      <c r="B140" s="21" t="s">
        <v>335</v>
      </c>
      <c r="C140" s="21" t="s">
        <v>336</v>
      </c>
      <c r="D140" s="21" t="s">
        <v>268</v>
      </c>
      <c r="E140" s="21" t="s">
        <v>332</v>
      </c>
      <c r="F140" s="21" t="s">
        <v>337</v>
      </c>
      <c r="G140" s="9" t="s">
        <v>51</v>
      </c>
      <c r="H140" s="9" t="s">
        <v>70</v>
      </c>
      <c r="I140" s="22"/>
      <c r="J140" s="22"/>
      <c r="K140" s="23"/>
      <c r="L140" s="23"/>
    </row>
    <row r="141" spans="1:12" ht="64">
      <c r="A141" s="20" t="s">
        <v>272</v>
      </c>
      <c r="B141" s="21" t="s">
        <v>235</v>
      </c>
      <c r="C141" s="21" t="s">
        <v>236</v>
      </c>
      <c r="D141" s="21" t="s">
        <v>268</v>
      </c>
      <c r="E141" s="21" t="s">
        <v>332</v>
      </c>
      <c r="F141" s="21" t="s">
        <v>412</v>
      </c>
      <c r="G141" s="9" t="s">
        <v>274</v>
      </c>
      <c r="H141" s="9" t="s">
        <v>70</v>
      </c>
      <c r="I141" s="22"/>
      <c r="J141" s="22"/>
      <c r="K141" s="23"/>
      <c r="L141" s="23"/>
    </row>
    <row r="142" spans="1:12" ht="64">
      <c r="A142" s="20" t="s">
        <v>272</v>
      </c>
      <c r="B142" s="21" t="s">
        <v>237</v>
      </c>
      <c r="C142" s="21" t="s">
        <v>238</v>
      </c>
      <c r="D142" s="21" t="s">
        <v>268</v>
      </c>
      <c r="E142" s="21" t="s">
        <v>332</v>
      </c>
      <c r="F142" s="21" t="s">
        <v>413</v>
      </c>
      <c r="G142" s="9" t="s">
        <v>51</v>
      </c>
      <c r="H142" s="9" t="s">
        <v>70</v>
      </c>
      <c r="I142" s="22"/>
      <c r="J142" s="22"/>
      <c r="K142" s="23"/>
      <c r="L142" s="23"/>
    </row>
    <row r="143" spans="1:12" ht="73">
      <c r="A143" s="20" t="s">
        <v>272</v>
      </c>
      <c r="B143" s="21" t="s">
        <v>239</v>
      </c>
      <c r="C143" s="21" t="s">
        <v>240</v>
      </c>
      <c r="D143" s="21" t="s">
        <v>268</v>
      </c>
      <c r="E143" s="21" t="s">
        <v>332</v>
      </c>
      <c r="F143" s="21" t="s">
        <v>414</v>
      </c>
      <c r="G143" s="9" t="s">
        <v>284</v>
      </c>
      <c r="H143" s="9" t="s">
        <v>70</v>
      </c>
      <c r="I143" s="22"/>
      <c r="J143" s="22"/>
      <c r="K143" s="23"/>
      <c r="L143" s="23"/>
    </row>
    <row r="144" spans="1:12" ht="80">
      <c r="A144" s="20" t="s">
        <v>272</v>
      </c>
      <c r="B144" s="21" t="s">
        <v>241</v>
      </c>
      <c r="C144" s="21" t="s">
        <v>242</v>
      </c>
      <c r="D144" s="21" t="s">
        <v>268</v>
      </c>
      <c r="E144" s="21" t="s">
        <v>332</v>
      </c>
      <c r="F144" s="21" t="s">
        <v>415</v>
      </c>
      <c r="G144" s="9" t="s">
        <v>25</v>
      </c>
      <c r="H144" s="9" t="s">
        <v>70</v>
      </c>
      <c r="I144" s="22"/>
      <c r="J144" s="22"/>
      <c r="K144" s="23"/>
      <c r="L144" s="23"/>
    </row>
    <row r="145" spans="1:12" ht="48">
      <c r="A145" s="20" t="s">
        <v>12</v>
      </c>
      <c r="B145" s="21" t="s">
        <v>556</v>
      </c>
      <c r="C145" s="21" t="str">
        <f>UPPER("Por la cual se expide el Código de Procedimiento Administrativo y de lo Contencioso Administrativo")</f>
        <v>POR LA CUAL SE EXPIDE EL CÓDIGO DE PROCEDIMIENTO ADMINISTRATIVO Y DE LO CONTENCIOSO ADMINISTRATIVO</v>
      </c>
      <c r="D145" s="21" t="s">
        <v>557</v>
      </c>
      <c r="E145" s="21" t="s">
        <v>332</v>
      </c>
      <c r="F145" s="45" t="str">
        <f>UPPER("Derechos de las personas ante las autoridades. En sus relaciones con las autoridades toda persona tiene derecho")</f>
        <v>DERECHOS DE LAS PERSONAS ANTE LAS AUTORIDADES. EN SUS RELACIONES CON LAS AUTORIDADES TODA PERSONA TIENE DERECHO</v>
      </c>
      <c r="G145" s="9" t="s">
        <v>51</v>
      </c>
      <c r="H145" s="9" t="s">
        <v>70</v>
      </c>
      <c r="I145" s="22"/>
      <c r="J145" s="22"/>
      <c r="K145" s="23"/>
      <c r="L145" s="23"/>
    </row>
    <row r="146" spans="1:12" ht="144">
      <c r="A146" s="20" t="s">
        <v>272</v>
      </c>
      <c r="B146" s="21" t="s">
        <v>243</v>
      </c>
      <c r="C146" s="21" t="s">
        <v>244</v>
      </c>
      <c r="D146" s="21" t="s">
        <v>268</v>
      </c>
      <c r="E146" s="21" t="s">
        <v>332</v>
      </c>
      <c r="F146" s="21" t="s">
        <v>416</v>
      </c>
      <c r="G146" s="9" t="s">
        <v>25</v>
      </c>
      <c r="H146" s="9" t="s">
        <v>70</v>
      </c>
      <c r="I146" s="22"/>
      <c r="J146" s="22"/>
      <c r="K146" s="23"/>
      <c r="L146" s="23"/>
    </row>
    <row r="147" spans="1:12" ht="80">
      <c r="A147" s="20" t="s">
        <v>272</v>
      </c>
      <c r="B147" s="21" t="s">
        <v>245</v>
      </c>
      <c r="C147" s="21" t="s">
        <v>246</v>
      </c>
      <c r="D147" s="21" t="s">
        <v>268</v>
      </c>
      <c r="E147" s="21" t="s">
        <v>332</v>
      </c>
      <c r="F147" s="21" t="s">
        <v>417</v>
      </c>
      <c r="G147" s="9" t="s">
        <v>25</v>
      </c>
      <c r="H147" s="9" t="s">
        <v>70</v>
      </c>
      <c r="I147" s="22"/>
      <c r="J147" s="22"/>
      <c r="K147" s="23"/>
      <c r="L147" s="23"/>
    </row>
    <row r="148" spans="1:12" ht="112">
      <c r="A148" s="20" t="s">
        <v>272</v>
      </c>
      <c r="B148" s="21" t="s">
        <v>247</v>
      </c>
      <c r="C148" s="21" t="s">
        <v>419</v>
      </c>
      <c r="D148" s="21" t="s">
        <v>268</v>
      </c>
      <c r="E148" s="21" t="s">
        <v>332</v>
      </c>
      <c r="F148" s="21" t="s">
        <v>420</v>
      </c>
      <c r="G148" s="9" t="s">
        <v>285</v>
      </c>
      <c r="H148" s="9" t="s">
        <v>70</v>
      </c>
      <c r="I148" s="22"/>
      <c r="J148" s="22"/>
      <c r="K148" s="23"/>
      <c r="L148" s="23"/>
    </row>
    <row r="149" spans="1:12" ht="64">
      <c r="A149" s="20" t="s">
        <v>272</v>
      </c>
      <c r="B149" s="21" t="s">
        <v>248</v>
      </c>
      <c r="C149" s="21" t="s">
        <v>418</v>
      </c>
      <c r="D149" s="21" t="s">
        <v>268</v>
      </c>
      <c r="E149" s="21" t="s">
        <v>332</v>
      </c>
      <c r="F149" s="21" t="s">
        <v>418</v>
      </c>
      <c r="G149" s="9" t="s">
        <v>275</v>
      </c>
      <c r="H149" s="9" t="s">
        <v>70</v>
      </c>
      <c r="I149" s="22"/>
      <c r="J149" s="22"/>
      <c r="K149" s="23"/>
      <c r="L149" s="23"/>
    </row>
    <row r="150" spans="1:12" ht="128">
      <c r="A150" s="20" t="s">
        <v>272</v>
      </c>
      <c r="B150" s="21" t="s">
        <v>249</v>
      </c>
      <c r="C150" s="21" t="s">
        <v>250</v>
      </c>
      <c r="D150" s="21" t="s">
        <v>268</v>
      </c>
      <c r="E150" s="21" t="s">
        <v>332</v>
      </c>
      <c r="F150" s="21" t="s">
        <v>421</v>
      </c>
      <c r="G150" s="9" t="s">
        <v>51</v>
      </c>
      <c r="H150" s="9" t="s">
        <v>70</v>
      </c>
      <c r="I150" s="22"/>
      <c r="J150" s="22"/>
      <c r="K150" s="23"/>
      <c r="L150" s="23"/>
    </row>
    <row r="151" spans="1:12" ht="64">
      <c r="A151" s="20" t="s">
        <v>272</v>
      </c>
      <c r="B151" s="21" t="s">
        <v>251</v>
      </c>
      <c r="C151" s="21" t="s">
        <v>457</v>
      </c>
      <c r="D151" s="21" t="s">
        <v>268</v>
      </c>
      <c r="E151" s="21" t="s">
        <v>332</v>
      </c>
      <c r="F151" s="21" t="s">
        <v>456</v>
      </c>
      <c r="G151" s="9" t="s">
        <v>14</v>
      </c>
      <c r="H151" s="9" t="s">
        <v>70</v>
      </c>
      <c r="I151" s="22"/>
      <c r="J151" s="22"/>
      <c r="K151" s="23"/>
      <c r="L151" s="23"/>
    </row>
    <row r="152" spans="1:12" ht="32">
      <c r="A152" s="20" t="s">
        <v>272</v>
      </c>
      <c r="B152" s="21" t="s">
        <v>252</v>
      </c>
      <c r="C152" s="21" t="str">
        <f>UPPER("Por medio de la cual se modifica el Decreto Legislativo 492 de 2020. ")</f>
        <v xml:space="preserve">POR MEDIO DE LA CUAL SE MODIFICA EL DECRETO LEGISLATIVO 492 DE 2020. </v>
      </c>
      <c r="D152" s="21" t="s">
        <v>269</v>
      </c>
      <c r="E152" s="21" t="s">
        <v>332</v>
      </c>
      <c r="F152" s="21" t="str">
        <f>UPPER("Por medio de la cual se modifica el Decreto Legislativo 492 de 2020. ")</f>
        <v xml:space="preserve">POR MEDIO DE LA CUAL SE MODIFICA EL DECRETO LEGISLATIVO 492 DE 2020. </v>
      </c>
      <c r="G152" s="9" t="s">
        <v>25</v>
      </c>
      <c r="H152" s="9" t="s">
        <v>70</v>
      </c>
      <c r="I152" s="22"/>
      <c r="J152" s="22"/>
      <c r="K152" s="23"/>
      <c r="L152" s="23"/>
    </row>
    <row r="153" spans="1:12" ht="48">
      <c r="A153" s="20" t="s">
        <v>272</v>
      </c>
      <c r="B153" s="21" t="s">
        <v>313</v>
      </c>
      <c r="C153" s="21" t="s">
        <v>306</v>
      </c>
      <c r="D153" s="21" t="s">
        <v>268</v>
      </c>
      <c r="E153" s="21" t="s">
        <v>332</v>
      </c>
      <c r="F153" s="21" t="s">
        <v>422</v>
      </c>
      <c r="G153" s="9" t="s">
        <v>274</v>
      </c>
      <c r="H153" s="9" t="s">
        <v>70</v>
      </c>
      <c r="I153" s="22"/>
      <c r="J153" s="22"/>
      <c r="K153" s="23"/>
      <c r="L153" s="23"/>
    </row>
    <row r="154" spans="1:12" ht="80">
      <c r="A154" s="20" t="s">
        <v>12</v>
      </c>
      <c r="B154" s="21" t="s">
        <v>558</v>
      </c>
      <c r="C154" s="21" t="str">
        <f>UPPER("Por la cual se dictan normas orientadas a fortalecer los mecanismos de prevención, investigación y sanción de actos de corrupción y la efectividad del control de la gestión pública.")</f>
        <v>POR LA CUAL SE DICTAN NORMAS ORIENTADAS A FORTALECER LOS MECANISMOS DE PREVENCIÓN, INVESTIGACIÓN Y SANCIÓN DE ACTOS DE CORRUPCIÓN Y LA EFECTIVIDAD DEL CONTROL DE LA GESTIÓN PÚBLICA.</v>
      </c>
      <c r="D154" s="21" t="s">
        <v>268</v>
      </c>
      <c r="E154" s="21" t="s">
        <v>332</v>
      </c>
      <c r="F154" s="21" t="s">
        <v>559</v>
      </c>
      <c r="G154" s="9" t="s">
        <v>275</v>
      </c>
      <c r="H154" s="9" t="s">
        <v>70</v>
      </c>
      <c r="I154" s="22"/>
      <c r="J154" s="22"/>
      <c r="K154" s="23"/>
      <c r="L154" s="23"/>
    </row>
    <row r="155" spans="1:12" ht="64">
      <c r="A155" s="20" t="s">
        <v>272</v>
      </c>
      <c r="B155" s="21" t="s">
        <v>253</v>
      </c>
      <c r="C155" s="21" t="s">
        <v>254</v>
      </c>
      <c r="D155" s="21" t="s">
        <v>268</v>
      </c>
      <c r="E155" s="21" t="s">
        <v>332</v>
      </c>
      <c r="F155" s="21" t="s">
        <v>423</v>
      </c>
      <c r="G155" s="9" t="s">
        <v>286</v>
      </c>
      <c r="H155" s="9" t="s">
        <v>70</v>
      </c>
      <c r="I155" s="22"/>
      <c r="J155" s="22"/>
      <c r="K155" s="23"/>
      <c r="L155" s="23"/>
    </row>
    <row r="156" spans="1:12" ht="64">
      <c r="A156" s="20" t="s">
        <v>272</v>
      </c>
      <c r="B156" s="21" t="s">
        <v>314</v>
      </c>
      <c r="C156" s="21" t="s">
        <v>307</v>
      </c>
      <c r="D156" s="21" t="s">
        <v>268</v>
      </c>
      <c r="E156" s="21" t="s">
        <v>332</v>
      </c>
      <c r="F156" s="21" t="s">
        <v>424</v>
      </c>
      <c r="G156" s="9" t="s">
        <v>51</v>
      </c>
      <c r="H156" s="9" t="s">
        <v>70</v>
      </c>
      <c r="I156" s="22"/>
      <c r="J156" s="22"/>
      <c r="K156" s="23"/>
      <c r="L156" s="23"/>
    </row>
    <row r="157" spans="1:12" ht="32">
      <c r="A157" s="20" t="s">
        <v>272</v>
      </c>
      <c r="B157" s="21" t="s">
        <v>255</v>
      </c>
      <c r="C157" s="21" t="s">
        <v>256</v>
      </c>
      <c r="D157" s="21" t="s">
        <v>268</v>
      </c>
      <c r="E157" s="21" t="s">
        <v>332</v>
      </c>
      <c r="F157" s="21" t="s">
        <v>425</v>
      </c>
      <c r="G157" s="9" t="s">
        <v>275</v>
      </c>
      <c r="H157" s="9" t="s">
        <v>70</v>
      </c>
      <c r="I157" s="22"/>
      <c r="J157" s="22"/>
      <c r="K157" s="23"/>
      <c r="L157" s="23"/>
    </row>
    <row r="158" spans="1:12" ht="48">
      <c r="A158" s="20" t="s">
        <v>273</v>
      </c>
      <c r="B158" s="21" t="s">
        <v>257</v>
      </c>
      <c r="C158" s="21" t="str">
        <f>UPPER("Seguimiento al cumplimiento del Decreto 2011 de 2017.")</f>
        <v>SEGUIMIENTO AL CUMPLIMIENTO DEL DECRETO 2011 DE 2017.</v>
      </c>
      <c r="D158" s="21" t="s">
        <v>268</v>
      </c>
      <c r="E158" s="21" t="s">
        <v>320</v>
      </c>
      <c r="F158" s="21" t="str">
        <f>UPPER("Seguimiento al cumplimiento del Decreto 2011 de 2017.")</f>
        <v>SEGUIMIENTO AL CUMPLIMIENTO DEL DECRETO 2011 DE 2017.</v>
      </c>
      <c r="G158" s="9" t="s">
        <v>277</v>
      </c>
      <c r="H158" s="9" t="s">
        <v>70</v>
      </c>
      <c r="I158" s="22"/>
      <c r="J158" s="22"/>
      <c r="K158" s="23"/>
      <c r="L158" s="23"/>
    </row>
    <row r="159" spans="1:12" ht="74" customHeight="1">
      <c r="A159" s="20" t="s">
        <v>273</v>
      </c>
      <c r="B159" s="21" t="s">
        <v>258</v>
      </c>
      <c r="C159" s="21" t="str">
        <f>UPPER("Rendición Electrónica de la cuenta -SIRECI-. Información de los procesos penales por delitos contra la administración pública o que afecten los intereses patrimoniales del Estado. ")</f>
        <v xml:space="preserve">RENDICIÓN ELECTRÓNICA DE LA CUENTA -SIRECI-. INFORMACIÓN DE LOS PROCESOS PENALES POR DELITOS CONTRA LA ADMINISTRACIÓN PÚBLICA O QUE AFECTEN LOS INTERESES PATRIMONIALES DEL ESTADO. </v>
      </c>
      <c r="D159" s="21" t="s">
        <v>268</v>
      </c>
      <c r="E159" s="21" t="s">
        <v>318</v>
      </c>
      <c r="F159" s="21" t="s">
        <v>426</v>
      </c>
      <c r="G159" s="9" t="s">
        <v>279</v>
      </c>
      <c r="H159" s="9" t="s">
        <v>70</v>
      </c>
      <c r="I159" s="22"/>
      <c r="J159" s="22"/>
      <c r="K159" s="23"/>
      <c r="L159" s="23"/>
    </row>
    <row r="160" spans="1:12" ht="96">
      <c r="A160" s="20" t="s">
        <v>273</v>
      </c>
      <c r="B160" s="21" t="s">
        <v>259</v>
      </c>
      <c r="C160" s="21" t="s">
        <v>260</v>
      </c>
      <c r="D160" s="21" t="s">
        <v>268</v>
      </c>
      <c r="E160" s="21" t="s">
        <v>316</v>
      </c>
      <c r="F160" s="21" t="s">
        <v>427</v>
      </c>
      <c r="G160" s="9" t="s">
        <v>284</v>
      </c>
      <c r="H160" s="9" t="s">
        <v>70</v>
      </c>
      <c r="I160" s="22"/>
      <c r="J160" s="22"/>
      <c r="K160" s="23"/>
      <c r="L160" s="23"/>
    </row>
    <row r="161" spans="1:12" ht="112">
      <c r="A161" s="20" t="s">
        <v>273</v>
      </c>
      <c r="B161" s="21" t="s">
        <v>261</v>
      </c>
      <c r="C161" s="21" t="s">
        <v>262</v>
      </c>
      <c r="D161" s="21" t="s">
        <v>268</v>
      </c>
      <c r="E161" s="21" t="s">
        <v>315</v>
      </c>
      <c r="F161" s="21" t="s">
        <v>262</v>
      </c>
      <c r="G161" s="9" t="s">
        <v>274</v>
      </c>
      <c r="H161" s="9" t="s">
        <v>70</v>
      </c>
      <c r="I161" s="22"/>
      <c r="J161" s="22"/>
      <c r="K161" s="23"/>
      <c r="L161" s="23"/>
    </row>
    <row r="162" spans="1:12" ht="64">
      <c r="A162" s="20" t="s">
        <v>273</v>
      </c>
      <c r="B162" s="21" t="s">
        <v>263</v>
      </c>
      <c r="C162" s="21" t="s">
        <v>264</v>
      </c>
      <c r="D162" s="21" t="s">
        <v>268</v>
      </c>
      <c r="E162" s="21" t="s">
        <v>315</v>
      </c>
      <c r="F162" s="21" t="s">
        <v>429</v>
      </c>
      <c r="G162" s="9" t="s">
        <v>274</v>
      </c>
      <c r="H162" s="9" t="s">
        <v>70</v>
      </c>
      <c r="I162" s="22"/>
      <c r="J162" s="22"/>
      <c r="K162" s="23"/>
      <c r="L162" s="23"/>
    </row>
    <row r="163" spans="1:12" ht="48">
      <c r="A163" s="20" t="s">
        <v>273</v>
      </c>
      <c r="B163" s="21" t="s">
        <v>434</v>
      </c>
      <c r="C163" s="21" t="s">
        <v>435</v>
      </c>
      <c r="D163" s="21" t="s">
        <v>268</v>
      </c>
      <c r="E163" s="21" t="s">
        <v>321</v>
      </c>
      <c r="F163" s="21" t="str">
        <f>UPPER("Orientación a las entidades públicas en la elaboración de los Planes Institucionales de Capacitación,")</f>
        <v>ORIENTACIÓN A LAS ENTIDADES PÚBLICAS EN LA ELABORACIÓN DE LOS PLANES INSTITUCIONALES DE CAPACITACIÓN,</v>
      </c>
      <c r="G163" s="9" t="s">
        <v>275</v>
      </c>
      <c r="H163" s="9" t="s">
        <v>70</v>
      </c>
      <c r="I163" s="22"/>
      <c r="J163" s="22"/>
      <c r="K163" s="23"/>
      <c r="L163" s="23"/>
    </row>
    <row r="164" spans="1:12" ht="176">
      <c r="A164" s="20" t="s">
        <v>36</v>
      </c>
      <c r="B164" s="21" t="s">
        <v>540</v>
      </c>
      <c r="C164" s="21" t="s">
        <v>541</v>
      </c>
      <c r="D164" s="21" t="s">
        <v>268</v>
      </c>
      <c r="E164" s="21" t="s">
        <v>326</v>
      </c>
      <c r="F164" s="21" t="s">
        <v>542</v>
      </c>
      <c r="G164" s="9" t="s">
        <v>51</v>
      </c>
      <c r="H164" s="9" t="s">
        <v>70</v>
      </c>
      <c r="I164" s="22"/>
      <c r="J164" s="22"/>
      <c r="K164" s="23"/>
      <c r="L164" s="23"/>
    </row>
    <row r="165" spans="1:12" ht="48">
      <c r="A165" s="20" t="s">
        <v>273</v>
      </c>
      <c r="B165" s="21" t="s">
        <v>265</v>
      </c>
      <c r="C165" s="21" t="s">
        <v>266</v>
      </c>
      <c r="D165" s="21" t="s">
        <v>268</v>
      </c>
      <c r="E165" s="21" t="s">
        <v>315</v>
      </c>
      <c r="F165" s="21" t="s">
        <v>430</v>
      </c>
      <c r="G165" s="9" t="s">
        <v>14</v>
      </c>
      <c r="H165" s="9" t="s">
        <v>70</v>
      </c>
      <c r="I165" s="22"/>
      <c r="J165" s="22"/>
      <c r="K165" s="23"/>
      <c r="L165" s="23"/>
    </row>
    <row r="166" spans="1:12" ht="32">
      <c r="A166" s="20" t="s">
        <v>36</v>
      </c>
      <c r="B166" s="26" t="s">
        <v>348</v>
      </c>
      <c r="C166" s="21" t="s">
        <v>267</v>
      </c>
      <c r="D166" s="21" t="s">
        <v>268</v>
      </c>
      <c r="E166" s="21" t="s">
        <v>316</v>
      </c>
      <c r="F166" s="21" t="s">
        <v>431</v>
      </c>
      <c r="G166" s="9" t="s">
        <v>51</v>
      </c>
      <c r="H166" s="9" t="s">
        <v>70</v>
      </c>
      <c r="I166" s="22"/>
      <c r="J166" s="22"/>
      <c r="K166" s="23"/>
      <c r="L166" s="23"/>
    </row>
    <row r="167" spans="1:12" ht="96">
      <c r="A167" s="20" t="s">
        <v>270</v>
      </c>
      <c r="B167" s="24" t="s">
        <v>271</v>
      </c>
      <c r="C167" s="21" t="s">
        <v>270</v>
      </c>
      <c r="D167" s="21" t="s">
        <v>268</v>
      </c>
      <c r="E167" s="21" t="s">
        <v>321</v>
      </c>
      <c r="F167" s="21" t="s">
        <v>428</v>
      </c>
      <c r="G167" s="9" t="s">
        <v>41</v>
      </c>
      <c r="H167" s="9" t="s">
        <v>70</v>
      </c>
      <c r="I167" s="22"/>
      <c r="J167" s="22"/>
      <c r="K167" s="23"/>
      <c r="L167" s="23"/>
    </row>
    <row r="168" spans="1:12" ht="32">
      <c r="A168" s="20" t="s">
        <v>331</v>
      </c>
      <c r="B168" s="27" t="s">
        <v>295</v>
      </c>
      <c r="C168" s="21" t="s">
        <v>287</v>
      </c>
      <c r="D168" s="21" t="s">
        <v>268</v>
      </c>
      <c r="E168" s="21" t="s">
        <v>333</v>
      </c>
      <c r="F168" s="21" t="s">
        <v>347</v>
      </c>
      <c r="G168" s="9" t="s">
        <v>41</v>
      </c>
      <c r="H168" s="22" t="s">
        <v>70</v>
      </c>
      <c r="I168" s="22"/>
      <c r="J168" s="22"/>
      <c r="K168" s="23"/>
      <c r="L168" s="23"/>
    </row>
    <row r="169" spans="1:12" ht="64">
      <c r="A169" s="20" t="s">
        <v>330</v>
      </c>
      <c r="B169" s="27" t="s">
        <v>296</v>
      </c>
      <c r="C169" s="21" t="s">
        <v>288</v>
      </c>
      <c r="D169" s="21" t="s">
        <v>268</v>
      </c>
      <c r="E169" s="21" t="s">
        <v>334</v>
      </c>
      <c r="F169" s="21" t="s">
        <v>346</v>
      </c>
      <c r="G169" s="9" t="s">
        <v>14</v>
      </c>
      <c r="H169" s="22" t="s">
        <v>70</v>
      </c>
      <c r="I169" s="22"/>
      <c r="J169" s="22"/>
      <c r="K169" s="23"/>
      <c r="L169" s="23"/>
    </row>
    <row r="170" spans="1:12" ht="32">
      <c r="A170" s="20" t="s">
        <v>329</v>
      </c>
      <c r="B170" s="27" t="s">
        <v>297</v>
      </c>
      <c r="C170" s="21" t="s">
        <v>289</v>
      </c>
      <c r="D170" s="21" t="s">
        <v>268</v>
      </c>
      <c r="E170" s="21" t="s">
        <v>333</v>
      </c>
      <c r="F170" s="21" t="s">
        <v>346</v>
      </c>
      <c r="G170" s="9" t="s">
        <v>41</v>
      </c>
      <c r="H170" s="22" t="s">
        <v>71</v>
      </c>
      <c r="I170" s="22"/>
      <c r="J170" s="22"/>
      <c r="K170" s="23"/>
      <c r="L170" s="23"/>
    </row>
    <row r="171" spans="1:12" ht="64">
      <c r="A171" s="20" t="s">
        <v>329</v>
      </c>
      <c r="B171" s="27" t="s">
        <v>298</v>
      </c>
      <c r="C171" s="21" t="s">
        <v>290</v>
      </c>
      <c r="D171" s="21" t="s">
        <v>268</v>
      </c>
      <c r="E171" s="21" t="s">
        <v>334</v>
      </c>
      <c r="F171" s="21" t="s">
        <v>346</v>
      </c>
      <c r="G171" s="9" t="s">
        <v>25</v>
      </c>
      <c r="H171" s="22" t="s">
        <v>70</v>
      </c>
      <c r="I171" s="22"/>
      <c r="J171" s="22"/>
      <c r="K171" s="23"/>
      <c r="L171" s="23"/>
    </row>
    <row r="172" spans="1:12" ht="64">
      <c r="A172" s="20" t="s">
        <v>329</v>
      </c>
      <c r="B172" s="27" t="s">
        <v>299</v>
      </c>
      <c r="C172" s="21" t="s">
        <v>291</v>
      </c>
      <c r="D172" s="21" t="s">
        <v>268</v>
      </c>
      <c r="E172" s="21" t="s">
        <v>334</v>
      </c>
      <c r="F172" s="21" t="s">
        <v>346</v>
      </c>
      <c r="G172" s="9" t="s">
        <v>14</v>
      </c>
      <c r="H172" s="22" t="s">
        <v>71</v>
      </c>
      <c r="I172" s="22"/>
      <c r="J172" s="22"/>
      <c r="K172" s="23"/>
      <c r="L172" s="23"/>
    </row>
    <row r="173" spans="1:12" ht="64">
      <c r="A173" s="20" t="s">
        <v>329</v>
      </c>
      <c r="B173" s="27" t="s">
        <v>300</v>
      </c>
      <c r="C173" s="21" t="s">
        <v>292</v>
      </c>
      <c r="D173" s="21" t="s">
        <v>268</v>
      </c>
      <c r="E173" s="21" t="s">
        <v>334</v>
      </c>
      <c r="F173" s="21" t="s">
        <v>346</v>
      </c>
      <c r="G173" s="9" t="s">
        <v>14</v>
      </c>
      <c r="H173" s="22" t="s">
        <v>70</v>
      </c>
      <c r="I173" s="22"/>
      <c r="J173" s="22"/>
      <c r="K173" s="23"/>
      <c r="L173" s="23"/>
    </row>
    <row r="174" spans="1:12" ht="64">
      <c r="A174" s="20" t="s">
        <v>329</v>
      </c>
      <c r="B174" s="27" t="s">
        <v>301</v>
      </c>
      <c r="C174" s="21" t="s">
        <v>293</v>
      </c>
      <c r="D174" s="21" t="s">
        <v>268</v>
      </c>
      <c r="E174" s="21" t="s">
        <v>334</v>
      </c>
      <c r="F174" s="21" t="s">
        <v>346</v>
      </c>
      <c r="G174" s="9" t="s">
        <v>275</v>
      </c>
      <c r="H174" s="22" t="s">
        <v>70</v>
      </c>
      <c r="I174" s="22"/>
      <c r="J174" s="22"/>
      <c r="K174" s="23"/>
      <c r="L174" s="23"/>
    </row>
    <row r="175" spans="1:12" ht="64">
      <c r="A175" s="20" t="s">
        <v>329</v>
      </c>
      <c r="B175" s="27" t="s">
        <v>302</v>
      </c>
      <c r="C175" s="21" t="s">
        <v>294</v>
      </c>
      <c r="D175" s="21" t="s">
        <v>268</v>
      </c>
      <c r="E175" s="21" t="s">
        <v>334</v>
      </c>
      <c r="F175" s="21" t="s">
        <v>346</v>
      </c>
      <c r="G175" s="9" t="s">
        <v>41</v>
      </c>
      <c r="H175" s="22" t="s">
        <v>70</v>
      </c>
      <c r="I175" s="22"/>
      <c r="J175" s="22"/>
      <c r="K175" s="23"/>
      <c r="L175" s="23"/>
    </row>
    <row r="176" spans="1:12" ht="112">
      <c r="A176" s="20" t="s">
        <v>46</v>
      </c>
      <c r="B176" s="27" t="s">
        <v>342</v>
      </c>
      <c r="C176" s="21" t="s">
        <v>343</v>
      </c>
      <c r="D176" s="21" t="s">
        <v>268</v>
      </c>
      <c r="E176" s="21" t="s">
        <v>344</v>
      </c>
      <c r="F176" s="21" t="s">
        <v>345</v>
      </c>
      <c r="G176" s="9" t="s">
        <v>51</v>
      </c>
      <c r="H176" s="22" t="s">
        <v>70</v>
      </c>
      <c r="I176" s="22"/>
      <c r="J176" s="22"/>
      <c r="K176" s="23"/>
      <c r="L176" s="23"/>
    </row>
    <row r="177" spans="1:12" ht="80">
      <c r="A177" s="11" t="s">
        <v>46</v>
      </c>
      <c r="B177" s="27" t="s">
        <v>432</v>
      </c>
      <c r="C177" s="21" t="str">
        <f>UPPER("Por el cual se establece el Sistema Tipo de Evaluación del Desempeño Laboral de los Empleados Públicos de Carrera Administrativa y en Período de Prueba.")</f>
        <v>POR EL CUAL SE ESTABLECE EL SISTEMA TIPO DE EVALUACIÓN DEL DESEMPEÑO LABORAL DE LOS EMPLEADOS PÚBLICOS DE CARRERA ADMINISTRATIVA Y EN PERÍODO DE PRUEBA.</v>
      </c>
      <c r="D177" s="21" t="s">
        <v>268</v>
      </c>
      <c r="E177" s="21" t="s">
        <v>321</v>
      </c>
      <c r="F177" s="21" t="s">
        <v>433</v>
      </c>
      <c r="G177" s="9" t="s">
        <v>51</v>
      </c>
      <c r="H177" s="22" t="s">
        <v>70</v>
      </c>
      <c r="I177" s="22"/>
      <c r="J177" s="22"/>
      <c r="K177" s="23"/>
      <c r="L177" s="23"/>
    </row>
    <row r="178" spans="1:12" ht="15">
      <c r="A178" s="19"/>
      <c r="B178" s="28"/>
      <c r="C178" s="3"/>
      <c r="D178" s="25"/>
      <c r="E178" s="21"/>
      <c r="F178" s="23"/>
      <c r="G178" s="22"/>
      <c r="H178" s="22"/>
      <c r="I178" s="22"/>
      <c r="J178" s="22"/>
      <c r="K178" s="23"/>
      <c r="L178" s="23"/>
    </row>
    <row r="179" spans="1:12" ht="15">
      <c r="A179" s="19"/>
      <c r="B179" s="28"/>
      <c r="C179" s="3"/>
      <c r="D179" s="25"/>
      <c r="E179" s="21"/>
      <c r="F179" s="23"/>
      <c r="G179" s="22"/>
      <c r="H179" s="22"/>
      <c r="I179" s="22"/>
      <c r="J179" s="22"/>
      <c r="K179" s="23"/>
      <c r="L179" s="23"/>
    </row>
    <row r="180" spans="1:12" ht="15">
      <c r="A180" s="19"/>
      <c r="B180" s="28"/>
      <c r="C180" s="3"/>
      <c r="D180" s="25"/>
      <c r="E180" s="21"/>
      <c r="F180" s="23"/>
      <c r="G180" s="22"/>
      <c r="H180" s="22"/>
      <c r="I180" s="22"/>
      <c r="J180" s="22"/>
      <c r="K180" s="23"/>
      <c r="L180" s="23"/>
    </row>
    <row r="181" spans="1:12" ht="15">
      <c r="A181" s="19"/>
      <c r="B181" s="28"/>
      <c r="C181" s="3"/>
      <c r="D181" s="25"/>
      <c r="E181" s="21"/>
      <c r="F181" s="23"/>
      <c r="G181" s="22"/>
      <c r="H181" s="22"/>
      <c r="I181" s="22"/>
      <c r="J181" s="22"/>
      <c r="K181" s="23"/>
      <c r="L181" s="23"/>
    </row>
  </sheetData>
  <mergeCells count="7">
    <mergeCell ref="I2:L2"/>
    <mergeCell ref="I1:L1"/>
    <mergeCell ref="A1:C1"/>
    <mergeCell ref="D1:H1"/>
    <mergeCell ref="A2:C2"/>
    <mergeCell ref="D2:F2"/>
    <mergeCell ref="G2:H2"/>
  </mergeCells>
  <pageMargins left="0.7" right="0.7" top="0.75" bottom="0.75" header="0.3" footer="0.3"/>
  <pageSetup paperSize="9" orientation="portrait" verticalDpi="300" r:id="rId1"/>
  <drawing r:id="rId2"/>
  <legacyDrawing r:id="rId3"/>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100-000001000000}">
          <x14:formula1>
            <xm:f>Hoja2!$C$5:$C$19</xm:f>
          </x14:formula1>
          <xm:sqref>G39:G54 G56:G59 G4:G36</xm:sqref>
        </x14:dataValidation>
        <x14:dataValidation type="list" allowBlank="1" showInputMessage="1" showErrorMessage="1" xr:uid="{00000000-0002-0000-0100-000000000000}">
          <x14:formula1>
            <xm:f>Hoja2!$B$3:$B$23</xm:f>
          </x14:formula1>
          <xm:sqref>A4:A59</xm:sqref>
        </x14:dataValidation>
        <x14:dataValidation type="list" allowBlank="1" showInputMessage="1" showErrorMessage="1" xr:uid="{C43E32A4-DFF8-4349-BAA4-787E5505F4C4}">
          <x14:formula1>
            <xm:f>Hoja1!$A$1:$A$2</xm:f>
          </x14:formula1>
          <xm:sqref>H4:H167</xm:sqref>
        </x14:dataValidation>
        <x14:dataValidation type="list" allowBlank="1" showInputMessage="1" showErrorMessage="1" xr:uid="{00000000-0002-0000-0100-000003000000}">
          <x14:formula1>
            <xm:f>Hoja2!$E$5:$E$6</xm:f>
          </x14:formula1>
          <xm:sqref>I4:J59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3:E23"/>
  <sheetViews>
    <sheetView workbookViewId="0">
      <selection activeCell="D5" sqref="D5"/>
    </sheetView>
  </sheetViews>
  <sheetFormatPr baseColWidth="10" defaultRowHeight="15"/>
  <sheetData>
    <row r="3" spans="2:5">
      <c r="B3" t="s">
        <v>11</v>
      </c>
    </row>
    <row r="4" spans="2:5">
      <c r="B4" t="s">
        <v>12</v>
      </c>
    </row>
    <row r="5" spans="2:5">
      <c r="B5" t="s">
        <v>13</v>
      </c>
      <c r="C5" t="s">
        <v>14</v>
      </c>
      <c r="D5" t="s">
        <v>15</v>
      </c>
      <c r="E5" t="s">
        <v>16</v>
      </c>
    </row>
    <row r="6" spans="2:5">
      <c r="B6" t="s">
        <v>17</v>
      </c>
      <c r="C6" t="s">
        <v>18</v>
      </c>
      <c r="D6" t="s">
        <v>19</v>
      </c>
      <c r="E6" t="s">
        <v>20</v>
      </c>
    </row>
    <row r="7" spans="2:5">
      <c r="B7" t="s">
        <v>21</v>
      </c>
      <c r="C7" t="s">
        <v>22</v>
      </c>
      <c r="D7" t="s">
        <v>23</v>
      </c>
    </row>
    <row r="8" spans="2:5">
      <c r="B8" t="s">
        <v>24</v>
      </c>
      <c r="C8" t="s">
        <v>25</v>
      </c>
      <c r="D8" t="s">
        <v>26</v>
      </c>
    </row>
    <row r="9" spans="2:5">
      <c r="B9" t="s">
        <v>27</v>
      </c>
      <c r="C9" t="s">
        <v>28</v>
      </c>
      <c r="D9" t="s">
        <v>29</v>
      </c>
    </row>
    <row r="10" spans="2:5">
      <c r="B10" t="s">
        <v>30</v>
      </c>
      <c r="C10" t="s">
        <v>31</v>
      </c>
      <c r="D10" t="s">
        <v>32</v>
      </c>
    </row>
    <row r="11" spans="2:5">
      <c r="B11" t="s">
        <v>33</v>
      </c>
      <c r="C11" t="s">
        <v>34</v>
      </c>
      <c r="D11" t="s">
        <v>35</v>
      </c>
    </row>
    <row r="12" spans="2:5">
      <c r="B12" t="s">
        <v>36</v>
      </c>
      <c r="C12" t="s">
        <v>37</v>
      </c>
    </row>
    <row r="13" spans="2:5">
      <c r="B13" t="s">
        <v>38</v>
      </c>
      <c r="C13" t="s">
        <v>39</v>
      </c>
    </row>
    <row r="14" spans="2:5">
      <c r="B14" t="s">
        <v>40</v>
      </c>
      <c r="C14" t="s">
        <v>41</v>
      </c>
    </row>
    <row r="15" spans="2:5">
      <c r="B15" t="s">
        <v>42</v>
      </c>
      <c r="C15" t="s">
        <v>43</v>
      </c>
    </row>
    <row r="16" spans="2:5">
      <c r="B16" t="s">
        <v>44</v>
      </c>
      <c r="C16" t="s">
        <v>45</v>
      </c>
    </row>
    <row r="17" spans="2:3">
      <c r="B17" t="s">
        <v>46</v>
      </c>
      <c r="C17" t="s">
        <v>47</v>
      </c>
    </row>
    <row r="18" spans="2:3">
      <c r="B18" t="s">
        <v>48</v>
      </c>
      <c r="C18" t="s">
        <v>49</v>
      </c>
    </row>
    <row r="19" spans="2:3">
      <c r="B19" t="s">
        <v>50</v>
      </c>
      <c r="C19" t="s">
        <v>51</v>
      </c>
    </row>
    <row r="20" spans="2:3">
      <c r="B20" t="s">
        <v>52</v>
      </c>
    </row>
    <row r="21" spans="2:3">
      <c r="B21" t="s">
        <v>53</v>
      </c>
    </row>
    <row r="22" spans="2:3">
      <c r="B22" t="s">
        <v>54</v>
      </c>
    </row>
    <row r="23" spans="2:3">
      <c r="B23" t="s">
        <v>55</v>
      </c>
    </row>
  </sheetData>
  <sheetProtection algorithmName="SHA-512" hashValue="FU/Spopty3B8Kc7VynAk5Jd33Czzuj0pm/eOg6LDeInVTpwM9K8Axk+03X1clAuv1inuO5NBzuf2X3bEDW1nVQ==" saltValue="1Hlw63T+gsZSZi8pnuSUsw==" spinCount="100000"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0EE60C-9CFF-4871-AD9E-F248B8156678}">
  <dimension ref="A1:A2"/>
  <sheetViews>
    <sheetView workbookViewId="0">
      <selection activeCell="A2" sqref="A2"/>
    </sheetView>
  </sheetViews>
  <sheetFormatPr baseColWidth="10" defaultRowHeight="15"/>
  <cols>
    <col min="1" max="1" width="17" customWidth="1"/>
  </cols>
  <sheetData>
    <row r="1" spans="1:1">
      <c r="A1" t="s">
        <v>70</v>
      </c>
    </row>
    <row r="2" spans="1:1">
      <c r="A2" t="s">
        <v>71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4</vt:i4>
      </vt:variant>
    </vt:vector>
  </HeadingPairs>
  <TitlesOfParts>
    <vt:vector size="4" baseType="lpstr">
      <vt:lpstr>INSTRUCTIVO</vt:lpstr>
      <vt:lpstr>NORMOGRAMA</vt:lpstr>
      <vt:lpstr>Hoja2</vt: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Catalina</dc:creator>
  <cp:lastModifiedBy>Microsoft Office User</cp:lastModifiedBy>
  <dcterms:created xsi:type="dcterms:W3CDTF">2022-01-03T23:25:57Z</dcterms:created>
  <dcterms:modified xsi:type="dcterms:W3CDTF">2022-10-31T18:04:58Z</dcterms:modified>
</cp:coreProperties>
</file>